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codeName="ThisWorkbook" defaultThemeVersion="124226"/>
  <mc:AlternateContent xmlns:mc="http://schemas.openxmlformats.org/markup-compatibility/2006">
    <mc:Choice Requires="x15">
      <x15ac:absPath xmlns:x15ac="http://schemas.microsoft.com/office/spreadsheetml/2010/11/ac" url="F:\YA NATIONAL\CHAPTER REPORTS\2017\Blank Excel Templates\"/>
    </mc:Choice>
  </mc:AlternateContent>
  <bookViews>
    <workbookView xWindow="0" yWindow="0" windowWidth="23040" windowHeight="9516" tabRatio="845" activeTab="3"/>
  </bookViews>
  <sheets>
    <sheet name="Cover Sheet" sheetId="10" r:id="rId1"/>
    <sheet name="Instructions" sheetId="7" r:id="rId2"/>
    <sheet name="Implementation" sheetId="1" r:id="rId3"/>
    <sheet name="Implementation Calc" sheetId="8" r:id="rId4"/>
  </sheets>
  <definedNames>
    <definedName name="_xlnm.Print_Area" localSheetId="2">Implementation!$A$1:$M$57</definedName>
    <definedName name="_xlnm.Print_Area" localSheetId="3">'Implementation Calc'!$A$1:$M$76</definedName>
    <definedName name="_xlnm.Print_Area" localSheetId="1">Instructions!$A$1:$A$51</definedName>
  </definedNames>
  <calcPr calcId="171027"/>
</workbook>
</file>

<file path=xl/calcChain.xml><?xml version="1.0" encoding="utf-8"?>
<calcChain xmlns="http://schemas.openxmlformats.org/spreadsheetml/2006/main">
  <c r="H52" i="8" l="1"/>
  <c r="H44" i="8"/>
  <c r="H27" i="8"/>
  <c r="H26" i="8"/>
  <c r="H25" i="8"/>
  <c r="H24" i="8"/>
  <c r="H23" i="8"/>
  <c r="A18" i="10"/>
  <c r="C1" i="8"/>
  <c r="I16" i="1"/>
  <c r="I18" i="8" s="1"/>
  <c r="I14" i="1"/>
  <c r="I13" i="1"/>
  <c r="I12" i="1"/>
  <c r="I11" i="1"/>
  <c r="I8" i="1"/>
  <c r="I7" i="1"/>
  <c r="I6" i="1"/>
  <c r="I5" i="1"/>
  <c r="I4" i="1"/>
  <c r="K59" i="8"/>
  <c r="K58" i="8"/>
  <c r="K57" i="8"/>
  <c r="C76" i="8" s="1"/>
  <c r="K56" i="8"/>
  <c r="C74" i="8" s="1"/>
  <c r="H19" i="8"/>
  <c r="H18" i="8"/>
  <c r="H17" i="8"/>
  <c r="M16" i="8"/>
  <c r="L16" i="8"/>
  <c r="K16" i="8"/>
  <c r="J16" i="8"/>
  <c r="H10" i="8"/>
  <c r="I9" i="8"/>
  <c r="H15" i="8"/>
  <c r="H14" i="8"/>
  <c r="H13" i="8"/>
  <c r="H12" i="8"/>
  <c r="J60" i="8"/>
  <c r="I60" i="8"/>
  <c r="H60" i="8"/>
  <c r="G60" i="8"/>
  <c r="F60" i="8"/>
  <c r="E60" i="8"/>
  <c r="K55" i="8"/>
  <c r="J52" i="8"/>
  <c r="I52" i="8"/>
  <c r="G52" i="8"/>
  <c r="F52" i="8"/>
  <c r="E52" i="8"/>
  <c r="J44" i="8"/>
  <c r="I44" i="8"/>
  <c r="G44" i="8"/>
  <c r="F44" i="8"/>
  <c r="E44" i="8"/>
  <c r="K51" i="8"/>
  <c r="K50" i="8"/>
  <c r="K49" i="8"/>
  <c r="K48" i="8"/>
  <c r="K47" i="8"/>
  <c r="K46" i="8"/>
  <c r="K45" i="8"/>
  <c r="K43" i="8"/>
  <c r="K42" i="8"/>
  <c r="K41" i="8"/>
  <c r="K40" i="8"/>
  <c r="K39" i="8"/>
  <c r="K38" i="8"/>
  <c r="I33" i="8"/>
  <c r="I20" i="8"/>
  <c r="M18" i="8"/>
  <c r="L18" i="8"/>
  <c r="K18" i="8"/>
  <c r="J18" i="8"/>
  <c r="I28" i="8"/>
  <c r="M8" i="8"/>
  <c r="L8" i="8"/>
  <c r="L10" i="8" s="1"/>
  <c r="K8" i="8"/>
  <c r="K10" i="8" s="1"/>
  <c r="J8" i="8"/>
  <c r="G28" i="8"/>
  <c r="F28" i="8"/>
  <c r="G16" i="8"/>
  <c r="F16" i="8"/>
  <c r="E16" i="8"/>
  <c r="G8" i="8"/>
  <c r="F8" i="8"/>
  <c r="E8" i="8"/>
  <c r="H7" i="8"/>
  <c r="H6" i="8"/>
  <c r="H5" i="8"/>
  <c r="H4" i="8"/>
  <c r="L44" i="8" l="1"/>
  <c r="A43" i="8" s="1"/>
  <c r="M44" i="8"/>
  <c r="A7" i="8" s="1"/>
  <c r="L52" i="8"/>
  <c r="K52" i="8"/>
  <c r="A76" i="8" s="1"/>
  <c r="K44" i="8"/>
  <c r="A50" i="8" s="1"/>
  <c r="I34" i="8"/>
  <c r="M19" i="8"/>
  <c r="I8" i="8"/>
  <c r="I10" i="8" s="1"/>
  <c r="L19" i="8"/>
  <c r="K19" i="8"/>
  <c r="H28" i="8"/>
  <c r="H16" i="8"/>
  <c r="I16" i="8"/>
  <c r="J19" i="8"/>
  <c r="K60" i="8"/>
  <c r="K61" i="8" s="1"/>
  <c r="H8" i="8"/>
  <c r="J10" i="8"/>
  <c r="M52" i="8"/>
  <c r="A5" i="8" l="1"/>
  <c r="A72" i="8"/>
  <c r="A68" i="8"/>
  <c r="A70" i="8"/>
  <c r="A74" i="8"/>
  <c r="A66" i="8"/>
  <c r="A64" i="8"/>
  <c r="A41" i="8"/>
  <c r="A39" i="8"/>
  <c r="A54" i="8"/>
  <c r="A58" i="8"/>
  <c r="A60" i="8"/>
  <c r="A56" i="8"/>
  <c r="A45" i="8"/>
  <c r="A52" i="8"/>
  <c r="G61" i="8"/>
  <c r="I61" i="8"/>
  <c r="F61" i="8"/>
  <c r="A22" i="8"/>
  <c r="I19" i="8"/>
  <c r="A25" i="8" s="1"/>
  <c r="I35" i="8"/>
  <c r="A12" i="8" s="1"/>
  <c r="H61" i="8"/>
  <c r="J61" i="8"/>
  <c r="E61" i="8"/>
  <c r="E68" i="8" l="1"/>
  <c r="E70" i="8"/>
  <c r="E69" i="8"/>
  <c r="A27" i="8"/>
  <c r="A29" i="8"/>
  <c r="A20" i="8"/>
  <c r="A14" i="8"/>
  <c r="A16" i="8"/>
  <c r="A18" i="8"/>
  <c r="A9" i="8"/>
  <c r="E67" i="8" l="1"/>
  <c r="E66" i="8"/>
</calcChain>
</file>

<file path=xl/comments1.xml><?xml version="1.0" encoding="utf-8"?>
<comments xmlns="http://schemas.openxmlformats.org/spreadsheetml/2006/main">
  <authors>
    <author>Michele Russo</author>
  </authors>
  <commentList>
    <comment ref="I28" authorId="0" shapeId="0">
      <text>
        <r>
          <rPr>
            <b/>
            <sz val="9"/>
            <color indexed="81"/>
            <rFont val="Tahoma"/>
            <charset val="1"/>
          </rPr>
          <t>Michele Russo:</t>
        </r>
        <r>
          <rPr>
            <sz val="9"/>
            <color indexed="81"/>
            <rFont val="Tahoma"/>
            <charset val="1"/>
          </rPr>
          <t xml:space="preserve">
need to include Morris Arts, Appel Farm, Dance 2 Learn Companies, Theatre to Learn Companies, Sustainable jersey, NJAEP, NJAEC, NJSCA</t>
        </r>
      </text>
    </comment>
  </commentList>
</comments>
</file>

<file path=xl/sharedStrings.xml><?xml version="1.0" encoding="utf-8"?>
<sst xmlns="http://schemas.openxmlformats.org/spreadsheetml/2006/main" count="261" uniqueCount="135">
  <si>
    <t>Newsletters</t>
  </si>
  <si>
    <t>Publicity/Press Items</t>
  </si>
  <si>
    <t>Partnering Schools</t>
  </si>
  <si>
    <t>Public</t>
  </si>
  <si>
    <t>Summer</t>
  </si>
  <si>
    <t>Title I #</t>
  </si>
  <si>
    <t>Institutional Affiliations (not program total)</t>
  </si>
  <si>
    <t>Urban</t>
  </si>
  <si>
    <t>Suburban</t>
  </si>
  <si>
    <t>Rural</t>
  </si>
  <si>
    <t>Pre-School</t>
  </si>
  <si>
    <t xml:space="preserve"> </t>
  </si>
  <si>
    <t xml:space="preserve">Elementary </t>
  </si>
  <si>
    <t>Middle School</t>
  </si>
  <si>
    <t>High School</t>
  </si>
  <si>
    <t>School Districts (represented above)</t>
  </si>
  <si>
    <t>Early Childhood</t>
  </si>
  <si>
    <t>Charter Schools</t>
  </si>
  <si>
    <t>Postsecondary Institutions</t>
  </si>
  <si>
    <t>Partnering Community Agencies</t>
  </si>
  <si>
    <t>Cultural/Artistic Partners</t>
  </si>
  <si>
    <t>Visual Arts</t>
  </si>
  <si>
    <t>Performing Arts</t>
  </si>
  <si>
    <t>Community-based Partners</t>
  </si>
  <si>
    <t>Libraries</t>
  </si>
  <si>
    <t>Hospitals</t>
  </si>
  <si>
    <t>501 c 3 Institutions (YMCA, Boys/Girls Club, ..)</t>
  </si>
  <si>
    <t>Representation</t>
  </si>
  <si>
    <t>Affiliate Programmatic Activity</t>
  </si>
  <si>
    <t>Performance</t>
  </si>
  <si>
    <t>Integrated Residency</t>
  </si>
  <si>
    <t>Average # of Sessions per Residency</t>
  </si>
  <si>
    <t>Professional Development - Educator</t>
  </si>
  <si>
    <t>Professional Development - Artist</t>
  </si>
  <si>
    <t>Programs Implemented</t>
  </si>
  <si>
    <t>Music</t>
  </si>
  <si>
    <t>Theater</t>
  </si>
  <si>
    <t>Dance</t>
  </si>
  <si>
    <t>Visual and Design Arts</t>
  </si>
  <si>
    <t>Literary Arts</t>
  </si>
  <si>
    <t>Digital Media/Technology</t>
  </si>
  <si>
    <t>STEM</t>
  </si>
  <si>
    <t>Demographic Diversity</t>
  </si>
  <si>
    <t>Total Number of Participating Constituents by Program</t>
  </si>
  <si>
    <t>African-American</t>
  </si>
  <si>
    <t>Asian-Pan Islander</t>
  </si>
  <si>
    <t>White</t>
  </si>
  <si>
    <t>Hispanic</t>
  </si>
  <si>
    <t>Native American</t>
  </si>
  <si>
    <t>Other</t>
  </si>
  <si>
    <t>Students</t>
  </si>
  <si>
    <t>Teaching Artists</t>
  </si>
  <si>
    <t>Affiliate Board of Directors</t>
  </si>
  <si>
    <t>Affiliate Staff</t>
  </si>
  <si>
    <t>TOTAL</t>
  </si>
  <si>
    <t>Other - Please List</t>
  </si>
  <si>
    <t>School Day Programs</t>
  </si>
  <si>
    <t>Public Institutions (Parks/Rec, Community Dev)</t>
  </si>
  <si>
    <t>Teachers</t>
  </si>
  <si>
    <t>Number of Participating Students</t>
  </si>
  <si>
    <t xml:space="preserve">Please indicate number of school districts by program count as well as affiliation count (again, multiple school programs could take place in one district).    </t>
  </si>
  <si>
    <t>Please indicate the number of students per contact session.</t>
  </si>
  <si>
    <t>Please indicate the number of partnering post-secondary colleges or universities.</t>
  </si>
  <si>
    <t>Community Based Partners</t>
  </si>
  <si>
    <t>Other – please list any community-based categories not described above.</t>
  </si>
  <si>
    <t>Cultural Artistic Partners</t>
  </si>
  <si>
    <t>Other – please list any community based partner categories not described above.</t>
  </si>
  <si>
    <t>Performance - An activity for a large audience that combines art form performance, demonstration, educational interaction, and audience participation elements.  On average, a performance is one session in length.</t>
  </si>
  <si>
    <t xml:space="preserve">  </t>
  </si>
  <si>
    <t>Workshop(s)</t>
  </si>
  <si>
    <t>Workshop(s) - A performance activity with a classroom-sized group where educational interaction and participation play a significant role.  On average, a workshop is one or two sessions in length.  If the workshop also includes a performance, include the performance in the Performance column.</t>
  </si>
  <si>
    <t>Independent Schools</t>
  </si>
  <si>
    <t>Extended Day/ After School/ Weekend</t>
  </si>
  <si>
    <t>OVERVIEW</t>
  </si>
  <si>
    <t>TOTALS</t>
  </si>
  <si>
    <t>Number of Programs</t>
  </si>
  <si>
    <t>Number of Participants</t>
  </si>
  <si>
    <t>Partnering Institutions</t>
  </si>
  <si>
    <t>PARTNERS</t>
  </si>
  <si>
    <t>Public Schools</t>
  </si>
  <si>
    <t>Post Secondary</t>
  </si>
  <si>
    <t>Community Based</t>
  </si>
  <si>
    <t>COMMUNITY SETTINGS</t>
  </si>
  <si>
    <t>Partnering Community Agency Total</t>
  </si>
  <si>
    <t>PROGRAM CATEGORIES</t>
  </si>
  <si>
    <t>Totals</t>
  </si>
  <si>
    <t>Workshop</t>
  </si>
  <si>
    <t>Residency</t>
  </si>
  <si>
    <t>Professional Development</t>
  </si>
  <si>
    <t>PROGRAM CONTENT</t>
  </si>
  <si>
    <t>PROGRAM INTEGRATION</t>
  </si>
  <si>
    <t>PARTICIPANTS</t>
  </si>
  <si>
    <t>Artists</t>
  </si>
  <si>
    <t>Educators</t>
  </si>
  <si>
    <t>Total Constituent Partners</t>
  </si>
  <si>
    <t>Partners = 100%</t>
  </si>
  <si>
    <t>Community Settings = 100%</t>
  </si>
  <si>
    <t>Program Categories = 100%</t>
  </si>
  <si>
    <t>Program Content = 100%</t>
  </si>
  <si>
    <t>Program Integration = 100%</t>
  </si>
  <si>
    <t>Number of Participating Students/Districts/Schools</t>
  </si>
  <si>
    <t>Instructions - Implementation</t>
  </si>
  <si>
    <t>Please tally any organizational partners your affiliate is associated with.</t>
  </si>
  <si>
    <t xml:space="preserve">Institutional Affiliations – Please tally the number of individual institutions where your programs take place (conceivably, a larger number of programs could all take place in one institution).  </t>
  </si>
  <si>
    <t>Please tally the number of  extended day and summer programs.</t>
  </si>
  <si>
    <t xml:space="preserve">Please tally the number of programs per school configuration (pre-school, elementary, etc.) that take place during the school day, extended day or summer.  </t>
  </si>
  <si>
    <t>Arts and Non-Arts Content Designations</t>
  </si>
  <si>
    <t>PREPARING THE FINAL REPORT PACKAGE</t>
  </si>
  <si>
    <t>In additional to this report, please attach by email the following documents as well:</t>
  </si>
  <si>
    <t>www.govtrack.us</t>
  </si>
  <si>
    <t># of Performing Arts Partners</t>
  </si>
  <si>
    <t># of Visual Arts Partners</t>
  </si>
  <si>
    <t>Other - Please List here</t>
  </si>
  <si>
    <t>Other Categories - Please List here</t>
  </si>
  <si>
    <t>Definitions:</t>
  </si>
  <si>
    <t>Please indicate the number of participants per listed program.  If exact numbers are not available, use your best estimate or extrapolate known averages from state or local demographic information.</t>
  </si>
  <si>
    <t>Enter affiliate name above</t>
  </si>
  <si>
    <t>Affiliate End of Year Report - Implementation Profile</t>
  </si>
  <si>
    <t>Other Abled</t>
  </si>
  <si>
    <r>
      <t xml:space="preserve">Institutional Affiliations – Please tally the number of individual schools where your programs took place (conceivably, a larger number of programs could all take place in one school).    Please indicate their geographic location (urban, suburban or rural) and number of schools that are categorized as Title I.  </t>
    </r>
    <r>
      <rPr>
        <i/>
        <sz val="11"/>
        <color indexed="8"/>
        <rFont val="Times New Roman"/>
        <family val="1"/>
      </rPr>
      <t>For example, 10 pre-school programs that take place in 1 rural school would be listed as 10 in the pre-school column and 1 in the rural column.</t>
    </r>
  </si>
  <si>
    <r>
      <t>Please list the congressional districts contained within your Institutional Affiliations column.  Please list by state and number (i.e. NJ8, AZ7, TX5, etc.)  Congressional maps can be found at</t>
    </r>
    <r>
      <rPr>
        <sz val="11"/>
        <color indexed="62"/>
        <rFont val="Times New Roman"/>
        <family val="1"/>
      </rPr>
      <t>:</t>
    </r>
    <r>
      <rPr>
        <sz val="11"/>
        <color indexed="8"/>
        <rFont val="Times New Roman"/>
        <family val="1"/>
      </rPr>
      <t xml:space="preserve">  </t>
    </r>
  </si>
  <si>
    <r>
      <t xml:space="preserve">Residency – Any arts integrated program consisting of three or more consecutive sessions with the same class unit.  If a residency includes a performance, workshop or professional development component, please indicate those counts in the appropriate column.  Planning meetings should be included in the professional development columns.  Integrated programs are to be counted by class unit (and average length of all multi session programs are calculated in the </t>
    </r>
    <r>
      <rPr>
        <i/>
        <sz val="11"/>
        <color indexed="8"/>
        <rFont val="Times New Roman"/>
        <family val="1"/>
      </rPr>
      <t>Average # of Sessions per Residency</t>
    </r>
    <r>
      <rPr>
        <sz val="11"/>
        <color indexed="8"/>
        <rFont val="Times New Roman"/>
        <family val="1"/>
      </rPr>
      <t xml:space="preserve">) column.  </t>
    </r>
  </si>
  <si>
    <r>
      <t xml:space="preserve">Professional Development – Professional learning opportunities for teachers and artists to update and expand their skills, methodology and knowledge. Indicate the number of sessions in the appropriate column.  </t>
    </r>
    <r>
      <rPr>
        <i/>
        <sz val="11"/>
        <color indexed="8"/>
        <rFont val="Times New Roman"/>
        <family val="1"/>
      </rPr>
      <t>Joint professional development offerings for educators and artists should be counted in both columns.</t>
    </r>
  </si>
  <si>
    <r>
      <t xml:space="preserve">Under each heading, tally the programs that are represented in each art and non-arts category.  </t>
    </r>
    <r>
      <rPr>
        <i/>
        <sz val="11"/>
        <color indexed="8"/>
        <rFont val="Times New Roman"/>
        <family val="1"/>
      </rPr>
      <t xml:space="preserve">For example, a music theater program that includes an English Language Arts component would be tallied as </t>
    </r>
    <r>
      <rPr>
        <i/>
        <u/>
        <sz val="11"/>
        <color indexed="8"/>
        <rFont val="Times New Roman"/>
        <family val="1"/>
      </rPr>
      <t>music</t>
    </r>
    <r>
      <rPr>
        <i/>
        <sz val="11"/>
        <color indexed="8"/>
        <rFont val="Times New Roman"/>
        <family val="1"/>
      </rPr>
      <t xml:space="preserve">, </t>
    </r>
    <r>
      <rPr>
        <i/>
        <u/>
        <sz val="11"/>
        <color indexed="8"/>
        <rFont val="Times New Roman"/>
        <family val="1"/>
      </rPr>
      <t>theater</t>
    </r>
    <r>
      <rPr>
        <i/>
        <sz val="11"/>
        <color indexed="8"/>
        <rFont val="Times New Roman"/>
        <family val="1"/>
      </rPr>
      <t xml:space="preserve"> and </t>
    </r>
    <r>
      <rPr>
        <i/>
        <u/>
        <sz val="11"/>
        <color indexed="8"/>
        <rFont val="Times New Roman"/>
        <family val="1"/>
      </rPr>
      <t>literacy</t>
    </r>
    <r>
      <rPr>
        <i/>
        <sz val="11"/>
        <color indexed="8"/>
        <rFont val="Times New Roman"/>
        <family val="1"/>
      </rPr>
      <t xml:space="preserve">.   If the program also included </t>
    </r>
    <r>
      <rPr>
        <i/>
        <u/>
        <sz val="11"/>
        <color indexed="8"/>
        <rFont val="Times New Roman"/>
        <family val="1"/>
      </rPr>
      <t>bullying</t>
    </r>
    <r>
      <rPr>
        <i/>
        <sz val="11"/>
        <color indexed="8"/>
        <rFont val="Times New Roman"/>
        <family val="1"/>
      </rPr>
      <t>, then that would be tallied in as well.</t>
    </r>
  </si>
  <si>
    <r>
      <t xml:space="preserve">Please list Congressional Districts represented in the institutions listed above - Please List (ex. NJ8, AZ7, …) see </t>
    </r>
    <r>
      <rPr>
        <i/>
        <sz val="10"/>
        <color indexed="9"/>
        <rFont val="Times New Roman"/>
        <family val="1"/>
      </rPr>
      <t>www.govtrack.us/congress/members</t>
    </r>
  </si>
  <si>
    <r>
      <t xml:space="preserve">Title I </t>
    </r>
    <r>
      <rPr>
        <sz val="8"/>
        <rFont val="Times New Roman"/>
        <family val="1"/>
      </rPr>
      <t>(of public schools listed above)</t>
    </r>
  </si>
  <si>
    <t>Character Education</t>
  </si>
  <si>
    <t>Social Studies</t>
  </si>
  <si>
    <t>Environmental Awareness</t>
  </si>
  <si>
    <t>Language Arts/Literacy</t>
  </si>
  <si>
    <t>Health and Nutrition</t>
  </si>
  <si>
    <t>FY2017</t>
  </si>
  <si>
    <r>
      <t xml:space="preserve">Please upload to </t>
    </r>
    <r>
      <rPr>
        <b/>
        <i/>
        <sz val="14"/>
        <color indexed="8"/>
        <rFont val="Times New Roman"/>
        <family val="1"/>
      </rPr>
      <t>Affiliate Report Submission Page</t>
    </r>
    <r>
      <rPr>
        <i/>
        <sz val="14"/>
        <color indexed="8"/>
        <rFont val="Times New Roman"/>
        <family val="1"/>
      </rPr>
      <t xml:space="preserve"> on the YA Moodle Site by September 1, 2017</t>
    </r>
  </si>
  <si>
    <t>All Districts in NJ #1-15. Pennsylvania Districts (PA) 1,2,6,7,8,13,15,16</t>
  </si>
  <si>
    <t xml:space="preserve">YANJEP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</si>
</sst>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42">
    <font>
      <sz val="11"/>
      <color indexed="8"/>
      <name val="Helvetica Neue"/>
    </font>
    <font>
      <sz val="11"/>
      <color indexed="8"/>
      <name val="Helvetica Neue"/>
    </font>
    <font>
      <u/>
      <sz val="10"/>
      <color indexed="12"/>
      <name val="Arial"/>
      <family val="2"/>
    </font>
    <font>
      <b/>
      <sz val="11"/>
      <color indexed="8"/>
      <name val="Times New Roman"/>
      <family val="1"/>
    </font>
    <font>
      <sz val="11"/>
      <color indexed="8"/>
      <name val="Times New Roman"/>
      <family val="1"/>
    </font>
    <font>
      <u/>
      <sz val="11"/>
      <color indexed="8"/>
      <name val="Times New Roman"/>
      <family val="1"/>
    </font>
    <font>
      <i/>
      <sz val="11"/>
      <color indexed="8"/>
      <name val="Times New Roman"/>
      <family val="1"/>
    </font>
    <font>
      <sz val="9"/>
      <color indexed="9"/>
      <name val="Times New Roman"/>
      <family val="1"/>
    </font>
    <font>
      <sz val="11"/>
      <color indexed="62"/>
      <name val="Times New Roman"/>
      <family val="1"/>
    </font>
    <font>
      <u/>
      <sz val="10"/>
      <color indexed="12"/>
      <name val="Times New Roman"/>
      <family val="1"/>
    </font>
    <font>
      <i/>
      <u/>
      <sz val="11"/>
      <color indexed="8"/>
      <name val="Times New Roman"/>
      <family val="1"/>
    </font>
    <font>
      <sz val="11"/>
      <name val="Times New Roman"/>
      <family val="1"/>
    </font>
    <font>
      <b/>
      <u/>
      <sz val="11"/>
      <name val="Times New Roman"/>
      <family val="1"/>
    </font>
    <font>
      <sz val="11"/>
      <color indexed="9"/>
      <name val="Times New Roman"/>
      <family val="1"/>
    </font>
    <font>
      <i/>
      <sz val="11"/>
      <color indexed="9"/>
      <name val="Times New Roman"/>
      <family val="1"/>
    </font>
    <font>
      <b/>
      <sz val="10"/>
      <color indexed="9"/>
      <name val="Times New Roman"/>
      <family val="1"/>
    </font>
    <font>
      <b/>
      <i/>
      <sz val="10"/>
      <color indexed="9"/>
      <name val="Times New Roman"/>
      <family val="1"/>
    </font>
    <font>
      <sz val="10"/>
      <color indexed="9"/>
      <name val="Times New Roman"/>
      <family val="1"/>
    </font>
    <font>
      <i/>
      <sz val="10"/>
      <color indexed="9"/>
      <name val="Times New Roman"/>
      <family val="1"/>
    </font>
    <font>
      <i/>
      <sz val="9"/>
      <color indexed="9"/>
      <name val="Times New Roman"/>
      <family val="1"/>
    </font>
    <font>
      <b/>
      <sz val="9"/>
      <color indexed="9"/>
      <name val="Times New Roman"/>
      <family val="1"/>
    </font>
    <font>
      <b/>
      <sz val="10"/>
      <name val="Times New Roman"/>
      <family val="1"/>
    </font>
    <font>
      <b/>
      <i/>
      <sz val="10"/>
      <name val="Times New Roman"/>
      <family val="1"/>
    </font>
    <font>
      <sz val="10"/>
      <name val="Times New Roman"/>
      <family val="1"/>
    </font>
    <font>
      <sz val="9"/>
      <name val="Times New Roman"/>
      <family val="1"/>
    </font>
    <font>
      <i/>
      <sz val="10"/>
      <name val="Times New Roman"/>
      <family val="1"/>
    </font>
    <font>
      <b/>
      <u/>
      <sz val="10"/>
      <name val="Times New Roman"/>
      <family val="1"/>
    </font>
    <font>
      <i/>
      <sz val="9"/>
      <name val="Times New Roman"/>
      <family val="1"/>
    </font>
    <font>
      <sz val="8"/>
      <name val="Times New Roman"/>
      <family val="1"/>
    </font>
    <font>
      <b/>
      <sz val="9"/>
      <name val="Times New Roman"/>
      <family val="1"/>
    </font>
    <font>
      <i/>
      <sz val="11"/>
      <name val="Times New Roman"/>
      <family val="1"/>
    </font>
    <font>
      <sz val="9"/>
      <color theme="0" tint="-0.14999847407452621"/>
      <name val="Times New Roman"/>
      <family val="1"/>
    </font>
    <font>
      <sz val="10"/>
      <color theme="0" tint="-0.14999847407452621"/>
      <name val="Times New Roman"/>
      <family val="1"/>
    </font>
    <font>
      <i/>
      <sz val="10"/>
      <color theme="0" tint="-0.14999847407452621"/>
      <name val="Times New Roman"/>
      <family val="1"/>
    </font>
    <font>
      <sz val="11"/>
      <color theme="0" tint="-0.14999847407452621"/>
      <name val="Times New Roman"/>
      <family val="1"/>
    </font>
    <font>
      <sz val="24"/>
      <color indexed="8"/>
      <name val="Times New Roman"/>
      <family val="1"/>
    </font>
    <font>
      <sz val="16"/>
      <color indexed="8"/>
      <name val="Times New Roman"/>
      <family val="1"/>
    </font>
    <font>
      <i/>
      <sz val="14"/>
      <color indexed="8"/>
      <name val="Times New Roman"/>
      <family val="1"/>
    </font>
    <font>
      <b/>
      <i/>
      <sz val="14"/>
      <color indexed="8"/>
      <name val="Times New Roman"/>
      <family val="1"/>
    </font>
    <font>
      <i/>
      <sz val="10"/>
      <color rgb="FFFF0000"/>
      <name val="Times New Roman"/>
      <family val="1"/>
    </font>
    <font>
      <sz val="9"/>
      <color indexed="81"/>
      <name val="Tahoma"/>
      <charset val="1"/>
    </font>
    <font>
      <b/>
      <sz val="9"/>
      <color indexed="81"/>
      <name val="Tahoma"/>
      <charset val="1"/>
    </font>
  </fonts>
  <fills count="14">
    <fill>
      <patternFill patternType="none"/>
    </fill>
    <fill>
      <patternFill patternType="gray125"/>
    </fill>
    <fill>
      <patternFill patternType="solid">
        <fgColor indexed="1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FFFF00"/>
        <bgColor indexed="64"/>
      </patternFill>
    </fill>
  </fills>
  <borders count="37">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9"/>
      </right>
      <top style="thin">
        <color indexed="64"/>
      </top>
      <bottom style="thin">
        <color indexed="9"/>
      </bottom>
      <diagonal/>
    </border>
    <border>
      <left style="thin">
        <color indexed="9"/>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64"/>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64"/>
      </top>
      <bottom/>
      <diagonal/>
    </border>
    <border>
      <left style="thin">
        <color indexed="9"/>
      </left>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auto="1"/>
      </left>
      <right style="thin">
        <color indexed="9"/>
      </right>
      <top style="thin">
        <color indexed="9"/>
      </top>
      <bottom style="thin">
        <color indexed="9"/>
      </bottom>
      <diagonal/>
    </border>
  </borders>
  <cellStyleXfs count="4">
    <xf numFmtId="0" fontId="0" fillId="0" borderId="0" applyNumberFormat="0" applyFill="0" applyBorder="0" applyProtection="0">
      <alignment vertical="top"/>
    </xf>
    <xf numFmtId="43"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28">
    <xf numFmtId="0" fontId="0" fillId="0" borderId="0" xfId="0" applyAlignment="1"/>
    <xf numFmtId="0" fontId="3" fillId="0" borderId="0" xfId="0" applyFont="1" applyAlignment="1">
      <alignment vertical="center" wrapText="1"/>
    </xf>
    <xf numFmtId="0" fontId="4" fillId="3" borderId="0" xfId="0" applyFont="1" applyFill="1" applyAlignment="1"/>
    <xf numFmtId="0" fontId="4" fillId="0" borderId="0" xfId="0" applyFont="1" applyAlignment="1"/>
    <xf numFmtId="0" fontId="4" fillId="0" borderId="0" xfId="0" applyFont="1" applyAlignment="1">
      <alignment vertical="center" wrapText="1"/>
    </xf>
    <xf numFmtId="0" fontId="5" fillId="0" borderId="0" xfId="0" applyFont="1" applyAlignment="1">
      <alignment vertical="center" wrapText="1"/>
    </xf>
    <xf numFmtId="0" fontId="7" fillId="3" borderId="0" xfId="0" applyFont="1" applyFill="1" applyAlignment="1"/>
    <xf numFmtId="0" fontId="4" fillId="0" borderId="0" xfId="0" applyFont="1" applyAlignment="1" applyProtection="1">
      <alignment vertical="center" wrapText="1"/>
      <protection locked="0"/>
    </xf>
    <xf numFmtId="0" fontId="9" fillId="11" borderId="0" xfId="2" applyFont="1" applyFill="1" applyAlignment="1" applyProtection="1">
      <alignment horizontal="center" vertical="top" wrapText="1"/>
      <protection locked="0"/>
    </xf>
    <xf numFmtId="0" fontId="4" fillId="0" borderId="0" xfId="0" applyFont="1" applyAlignment="1">
      <alignment wrapText="1"/>
    </xf>
    <xf numFmtId="0" fontId="5" fillId="0" borderId="0" xfId="0" applyFont="1" applyAlignment="1">
      <alignment wrapText="1"/>
    </xf>
    <xf numFmtId="0" fontId="11" fillId="0" borderId="0" xfId="0" applyFont="1" applyAlignment="1">
      <alignment vertical="center" wrapText="1"/>
    </xf>
    <xf numFmtId="0" fontId="12" fillId="0" borderId="0" xfId="0" applyFont="1" applyAlignment="1">
      <alignment vertical="center" wrapText="1"/>
    </xf>
    <xf numFmtId="0" fontId="13" fillId="5" borderId="0" xfId="0" applyNumberFormat="1" applyFont="1" applyFill="1" applyBorder="1" applyAlignment="1">
      <alignment horizontal="left"/>
    </xf>
    <xf numFmtId="0" fontId="13" fillId="5" borderId="0" xfId="0" applyNumberFormat="1" applyFont="1" applyFill="1" applyBorder="1" applyAlignment="1">
      <alignment horizontal="center"/>
    </xf>
    <xf numFmtId="0" fontId="14" fillId="5" borderId="0" xfId="0" applyNumberFormat="1" applyFont="1" applyFill="1" applyBorder="1" applyAlignment="1"/>
    <xf numFmtId="0" fontId="15" fillId="4" borderId="0" xfId="0" applyNumberFormat="1" applyFont="1" applyFill="1" applyBorder="1" applyAlignment="1">
      <alignment vertical="top" wrapText="1"/>
    </xf>
    <xf numFmtId="0" fontId="16" fillId="4" borderId="0" xfId="0" applyNumberFormat="1" applyFont="1" applyFill="1" applyBorder="1" applyAlignment="1">
      <alignment vertical="top" wrapText="1"/>
    </xf>
    <xf numFmtId="0" fontId="13" fillId="4" borderId="0" xfId="0" applyNumberFormat="1" applyFont="1" applyFill="1" applyBorder="1" applyAlignment="1">
      <alignment vertical="top" wrapText="1"/>
    </xf>
    <xf numFmtId="0" fontId="7" fillId="4" borderId="0" xfId="0" applyNumberFormat="1" applyFont="1" applyFill="1" applyBorder="1" applyAlignment="1">
      <alignment horizontal="center" vertical="top" wrapText="1"/>
    </xf>
    <xf numFmtId="0" fontId="13" fillId="3" borderId="0" xfId="0" applyNumberFormat="1" applyFont="1" applyFill="1" applyAlignment="1"/>
    <xf numFmtId="0" fontId="13" fillId="0" borderId="0" xfId="0" applyNumberFormat="1" applyFont="1" applyAlignment="1"/>
    <xf numFmtId="0" fontId="17" fillId="4" borderId="0" xfId="0" applyNumberFormat="1" applyFont="1" applyFill="1" applyBorder="1" applyAlignment="1">
      <alignment vertical="top" wrapText="1"/>
    </xf>
    <xf numFmtId="0" fontId="18" fillId="4" borderId="0" xfId="0" applyNumberFormat="1" applyFont="1" applyFill="1" applyBorder="1" applyAlignment="1">
      <alignment vertical="top" wrapText="1"/>
    </xf>
    <xf numFmtId="0" fontId="7" fillId="4" borderId="11" xfId="0" applyNumberFormat="1" applyFont="1" applyFill="1" applyBorder="1" applyAlignment="1">
      <alignment horizontal="center" vertical="center" wrapText="1"/>
    </xf>
    <xf numFmtId="0" fontId="7" fillId="4" borderId="12" xfId="0" applyNumberFormat="1"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0" fontId="7" fillId="4" borderId="0" xfId="0" applyNumberFormat="1" applyFont="1" applyFill="1" applyBorder="1" applyAlignment="1">
      <alignment horizontal="center" vertical="center" wrapText="1"/>
    </xf>
    <xf numFmtId="0" fontId="7" fillId="4" borderId="13" xfId="0" applyNumberFormat="1" applyFont="1" applyFill="1" applyBorder="1" applyAlignment="1">
      <alignment horizontal="center" vertical="center" wrapText="1"/>
    </xf>
    <xf numFmtId="0" fontId="7" fillId="4" borderId="14" xfId="0" applyNumberFormat="1" applyFont="1" applyFill="1" applyBorder="1" applyAlignment="1">
      <alignment horizontal="center" vertical="center" wrapText="1"/>
    </xf>
    <xf numFmtId="0" fontId="7" fillId="4" borderId="15" xfId="0" applyNumberFormat="1" applyFont="1" applyFill="1" applyBorder="1" applyAlignment="1">
      <alignment horizontal="center" vertical="center" wrapText="1"/>
    </xf>
    <xf numFmtId="0" fontId="17" fillId="4" borderId="0" xfId="0" applyNumberFormat="1" applyFont="1" applyFill="1" applyBorder="1" applyAlignment="1">
      <alignment horizontal="right" vertical="top" wrapText="1"/>
    </xf>
    <xf numFmtId="0" fontId="13" fillId="4" borderId="0" xfId="0" applyNumberFormat="1" applyFont="1" applyFill="1" applyBorder="1" applyAlignment="1">
      <alignment horizontal="right" vertical="top" wrapText="1"/>
    </xf>
    <xf numFmtId="3" fontId="7" fillId="2" borderId="19" xfId="0" applyNumberFormat="1" applyFont="1" applyFill="1" applyBorder="1" applyAlignment="1" applyProtection="1">
      <alignment horizontal="right" vertical="top" wrapText="1"/>
      <protection locked="0"/>
    </xf>
    <xf numFmtId="3" fontId="7" fillId="2" borderId="20" xfId="0" applyNumberFormat="1" applyFont="1" applyFill="1" applyBorder="1" applyAlignment="1" applyProtection="1">
      <alignment horizontal="right" vertical="top" wrapText="1"/>
      <protection locked="0"/>
    </xf>
    <xf numFmtId="3" fontId="7" fillId="2" borderId="2" xfId="0" applyNumberFormat="1" applyFont="1" applyFill="1" applyBorder="1" applyAlignment="1" applyProtection="1">
      <alignment horizontal="right" vertical="top" wrapText="1"/>
      <protection locked="0"/>
    </xf>
    <xf numFmtId="3" fontId="7" fillId="4" borderId="0" xfId="0" applyNumberFormat="1" applyFont="1" applyFill="1" applyBorder="1" applyAlignment="1">
      <alignment horizontal="right" vertical="top" wrapText="1"/>
    </xf>
    <xf numFmtId="3" fontId="7" fillId="2" borderId="2" xfId="0" applyNumberFormat="1" applyFont="1" applyFill="1" applyBorder="1" applyAlignment="1" applyProtection="1">
      <alignment horizontal="right" vertical="top" wrapText="1"/>
    </xf>
    <xf numFmtId="3" fontId="7" fillId="2" borderId="21" xfId="0" applyNumberFormat="1" applyFont="1" applyFill="1" applyBorder="1" applyAlignment="1" applyProtection="1">
      <alignment horizontal="right" vertical="top" wrapText="1"/>
      <protection locked="0"/>
    </xf>
    <xf numFmtId="3" fontId="7" fillId="2" borderId="22" xfId="0" applyNumberFormat="1" applyFont="1" applyFill="1" applyBorder="1" applyAlignment="1" applyProtection="1">
      <alignment horizontal="right" vertical="top" wrapText="1"/>
      <protection locked="0"/>
    </xf>
    <xf numFmtId="3" fontId="7" fillId="2" borderId="23" xfId="0" applyNumberFormat="1" applyFont="1" applyFill="1" applyBorder="1" applyAlignment="1" applyProtection="1">
      <alignment horizontal="right" vertical="top" wrapText="1"/>
      <protection locked="0"/>
    </xf>
    <xf numFmtId="3" fontId="7" fillId="2" borderId="24" xfId="0" applyNumberFormat="1" applyFont="1" applyFill="1" applyBorder="1" applyAlignment="1" applyProtection="1">
      <alignment horizontal="right" vertical="top" wrapText="1"/>
      <protection locked="0"/>
    </xf>
    <xf numFmtId="3" fontId="7" fillId="2" borderId="25" xfId="0" applyNumberFormat="1" applyFont="1" applyFill="1" applyBorder="1" applyAlignment="1" applyProtection="1">
      <alignment horizontal="right" vertical="top" wrapText="1"/>
      <protection locked="0"/>
    </xf>
    <xf numFmtId="3" fontId="7" fillId="2" borderId="6" xfId="0" applyNumberFormat="1" applyFont="1" applyFill="1" applyBorder="1" applyAlignment="1" applyProtection="1">
      <alignment horizontal="right" vertical="top" wrapText="1"/>
      <protection locked="0"/>
    </xf>
    <xf numFmtId="3" fontId="7" fillId="2" borderId="26" xfId="0" applyNumberFormat="1" applyFont="1" applyFill="1" applyBorder="1" applyAlignment="1" applyProtection="1">
      <alignment horizontal="right" vertical="top" wrapText="1"/>
      <protection locked="0"/>
    </xf>
    <xf numFmtId="3" fontId="7" fillId="2" borderId="27" xfId="0" applyNumberFormat="1" applyFont="1" applyFill="1" applyBorder="1" applyAlignment="1" applyProtection="1">
      <alignment horizontal="right" vertical="top" wrapText="1"/>
      <protection locked="0"/>
    </xf>
    <xf numFmtId="3" fontId="7" fillId="2" borderId="28" xfId="0" applyNumberFormat="1" applyFont="1" applyFill="1" applyBorder="1" applyAlignment="1" applyProtection="1">
      <alignment horizontal="right" vertical="top" wrapText="1"/>
      <protection locked="0"/>
    </xf>
    <xf numFmtId="3" fontId="7" fillId="2" borderId="29" xfId="0" applyNumberFormat="1" applyFont="1" applyFill="1" applyBorder="1" applyAlignment="1" applyProtection="1">
      <alignment horizontal="right" vertical="top" wrapText="1"/>
      <protection locked="0"/>
    </xf>
    <xf numFmtId="3" fontId="7" fillId="5" borderId="2" xfId="0" applyNumberFormat="1" applyFont="1" applyFill="1" applyBorder="1" applyAlignment="1" applyProtection="1">
      <alignment horizontal="right" vertical="top" wrapText="1"/>
      <protection locked="0"/>
    </xf>
    <xf numFmtId="3" fontId="7" fillId="5" borderId="7" xfId="0" applyNumberFormat="1" applyFont="1" applyFill="1" applyBorder="1" applyAlignment="1" applyProtection="1">
      <alignment horizontal="right" vertical="top" wrapText="1"/>
      <protection locked="0"/>
    </xf>
    <xf numFmtId="3" fontId="7" fillId="4" borderId="2" xfId="0" applyNumberFormat="1" applyFont="1" applyFill="1" applyBorder="1" applyAlignment="1">
      <alignment horizontal="right" vertical="top" wrapText="1"/>
    </xf>
    <xf numFmtId="0" fontId="19" fillId="4" borderId="0" xfId="0" applyNumberFormat="1" applyFont="1" applyFill="1" applyBorder="1" applyAlignment="1">
      <alignment vertical="top" wrapText="1"/>
    </xf>
    <xf numFmtId="3" fontId="7" fillId="2" borderId="11" xfId="0" applyNumberFormat="1" applyFont="1" applyFill="1" applyBorder="1" applyAlignment="1" applyProtection="1">
      <alignment horizontal="right" vertical="top" wrapText="1"/>
      <protection locked="0"/>
    </xf>
    <xf numFmtId="3" fontId="7" fillId="2" borderId="12" xfId="0" applyNumberFormat="1" applyFont="1" applyFill="1" applyBorder="1" applyAlignment="1" applyProtection="1">
      <alignment horizontal="right" vertical="top" wrapText="1"/>
      <protection locked="0"/>
    </xf>
    <xf numFmtId="3" fontId="7" fillId="2" borderId="13" xfId="0" applyNumberFormat="1" applyFont="1" applyFill="1" applyBorder="1" applyAlignment="1" applyProtection="1">
      <alignment horizontal="right" vertical="top" wrapText="1"/>
      <protection locked="0"/>
    </xf>
    <xf numFmtId="3" fontId="7" fillId="2" borderId="14" xfId="0" applyNumberFormat="1" applyFont="1" applyFill="1" applyBorder="1" applyAlignment="1" applyProtection="1">
      <alignment horizontal="right" vertical="top" wrapText="1"/>
      <protection locked="0"/>
    </xf>
    <xf numFmtId="3" fontId="7" fillId="2" borderId="15" xfId="0" applyNumberFormat="1" applyFont="1" applyFill="1" applyBorder="1" applyAlignment="1" applyProtection="1">
      <alignment horizontal="right" vertical="top" wrapText="1"/>
      <protection locked="0"/>
    </xf>
    <xf numFmtId="3" fontId="7" fillId="2" borderId="30" xfId="0" applyNumberFormat="1" applyFont="1" applyFill="1" applyBorder="1" applyAlignment="1" applyProtection="1">
      <alignment horizontal="right" vertical="top" wrapText="1"/>
      <protection locked="0"/>
    </xf>
    <xf numFmtId="3" fontId="7" fillId="2" borderId="31" xfId="0" applyNumberFormat="1" applyFont="1" applyFill="1" applyBorder="1" applyAlignment="1" applyProtection="1">
      <alignment horizontal="right" vertical="top" wrapText="1"/>
      <protection locked="0"/>
    </xf>
    <xf numFmtId="3" fontId="7" fillId="2" borderId="32" xfId="0" applyNumberFormat="1" applyFont="1" applyFill="1" applyBorder="1" applyAlignment="1" applyProtection="1">
      <alignment horizontal="right" vertical="top" wrapText="1"/>
      <protection locked="0"/>
    </xf>
    <xf numFmtId="3" fontId="7" fillId="2" borderId="33" xfId="0" applyNumberFormat="1" applyFont="1" applyFill="1" applyBorder="1" applyAlignment="1" applyProtection="1">
      <alignment horizontal="right" vertical="top" wrapText="1"/>
      <protection locked="0"/>
    </xf>
    <xf numFmtId="3" fontId="7" fillId="2" borderId="34" xfId="0" applyNumberFormat="1" applyFont="1" applyFill="1" applyBorder="1" applyAlignment="1" applyProtection="1">
      <alignment horizontal="right" vertical="top" wrapText="1"/>
      <protection locked="0"/>
    </xf>
    <xf numFmtId="3" fontId="7" fillId="2" borderId="35" xfId="0" applyNumberFormat="1" applyFont="1" applyFill="1" applyBorder="1" applyAlignment="1" applyProtection="1">
      <alignment horizontal="right" vertical="top" wrapText="1"/>
      <protection locked="0"/>
    </xf>
    <xf numFmtId="3" fontId="7" fillId="2" borderId="8" xfId="0" applyNumberFormat="1" applyFont="1" applyFill="1" applyBorder="1" applyAlignment="1" applyProtection="1">
      <alignment horizontal="right" vertical="top" wrapText="1"/>
      <protection locked="0"/>
    </xf>
    <xf numFmtId="3" fontId="7" fillId="4" borderId="18" xfId="0" applyNumberFormat="1" applyFont="1" applyFill="1" applyBorder="1" applyAlignment="1" applyProtection="1">
      <alignment horizontal="right" vertical="top" wrapText="1"/>
    </xf>
    <xf numFmtId="3" fontId="7" fillId="4" borderId="0" xfId="0" applyNumberFormat="1" applyFont="1" applyFill="1" applyBorder="1" applyAlignment="1" applyProtection="1">
      <alignment horizontal="right" vertical="top" wrapText="1"/>
    </xf>
    <xf numFmtId="0" fontId="15" fillId="4" borderId="0" xfId="0" applyNumberFormat="1" applyFont="1" applyFill="1" applyBorder="1" applyAlignment="1">
      <alignment horizontal="left" vertical="top" wrapText="1"/>
    </xf>
    <xf numFmtId="3" fontId="20" fillId="4" borderId="0" xfId="0" applyNumberFormat="1" applyFont="1" applyFill="1" applyBorder="1" applyAlignment="1">
      <alignment horizontal="right" vertical="center" wrapText="1"/>
    </xf>
    <xf numFmtId="0" fontId="17" fillId="4" borderId="8" xfId="0" applyNumberFormat="1" applyFont="1" applyFill="1" applyBorder="1" applyAlignment="1" applyProtection="1">
      <alignment horizontal="right" vertical="top" wrapText="1"/>
    </xf>
    <xf numFmtId="3" fontId="7" fillId="5" borderId="2" xfId="0" applyNumberFormat="1" applyFont="1" applyFill="1" applyBorder="1" applyAlignment="1" applyProtection="1">
      <alignment horizontal="right" vertical="top"/>
      <protection locked="0"/>
    </xf>
    <xf numFmtId="3" fontId="7" fillId="4" borderId="0" xfId="0" applyNumberFormat="1" applyFont="1" applyFill="1" applyBorder="1" applyAlignment="1" applyProtection="1">
      <alignment horizontal="right" vertical="top"/>
    </xf>
    <xf numFmtId="0" fontId="17" fillId="5" borderId="4" xfId="0" applyNumberFormat="1" applyFont="1" applyFill="1" applyBorder="1" applyAlignment="1" applyProtection="1">
      <alignment wrapText="1"/>
      <protection locked="0"/>
    </xf>
    <xf numFmtId="3" fontId="7" fillId="4" borderId="0" xfId="0" applyNumberFormat="1" applyFont="1" applyFill="1" applyAlignment="1">
      <alignment horizontal="right"/>
    </xf>
    <xf numFmtId="3" fontId="7" fillId="4" borderId="0" xfId="0" applyNumberFormat="1" applyFont="1" applyFill="1" applyBorder="1" applyAlignment="1">
      <alignment horizontal="right" vertical="top"/>
    </xf>
    <xf numFmtId="3" fontId="13" fillId="4" borderId="0" xfId="0" applyNumberFormat="1" applyFont="1" applyFill="1" applyAlignment="1">
      <alignment horizontal="right"/>
    </xf>
    <xf numFmtId="0" fontId="7" fillId="4" borderId="0" xfId="0" applyNumberFormat="1" applyFont="1" applyFill="1" applyAlignment="1"/>
    <xf numFmtId="0" fontId="7" fillId="4" borderId="0" xfId="0" applyNumberFormat="1" applyFont="1" applyFill="1" applyAlignment="1">
      <alignment horizontal="center"/>
    </xf>
    <xf numFmtId="0" fontId="7" fillId="4" borderId="0" xfId="0" applyNumberFormat="1" applyFont="1" applyFill="1" applyBorder="1" applyAlignment="1">
      <alignment horizontal="center" vertical="top"/>
    </xf>
    <xf numFmtId="0" fontId="13" fillId="2" borderId="17" xfId="0" applyNumberFormat="1" applyFont="1" applyFill="1" applyBorder="1" applyAlignment="1">
      <alignment horizontal="centerContinuous" vertical="top" wrapText="1"/>
    </xf>
    <xf numFmtId="0" fontId="13" fillId="2" borderId="6" xfId="0" applyNumberFormat="1" applyFont="1" applyFill="1" applyBorder="1" applyAlignment="1">
      <alignment horizontal="left" vertical="top" wrapText="1"/>
    </xf>
    <xf numFmtId="0" fontId="13" fillId="4" borderId="16" xfId="0" applyNumberFormat="1" applyFont="1" applyFill="1" applyBorder="1" applyAlignment="1">
      <alignment vertical="top"/>
    </xf>
    <xf numFmtId="3" fontId="7" fillId="5" borderId="19" xfId="0" applyNumberFormat="1" applyFont="1" applyFill="1" applyBorder="1" applyAlignment="1" applyProtection="1">
      <alignment horizontal="right" vertical="top" wrapText="1"/>
      <protection locked="0"/>
    </xf>
    <xf numFmtId="3" fontId="7" fillId="5" borderId="22" xfId="0" applyNumberFormat="1" applyFont="1" applyFill="1" applyBorder="1" applyAlignment="1" applyProtection="1">
      <alignment horizontal="right" vertical="top" wrapText="1"/>
      <protection locked="0"/>
    </xf>
    <xf numFmtId="3" fontId="7" fillId="5" borderId="23" xfId="0" applyNumberFormat="1" applyFont="1" applyFill="1" applyBorder="1" applyAlignment="1" applyProtection="1">
      <alignment horizontal="right" vertical="top" wrapText="1"/>
      <protection locked="0"/>
    </xf>
    <xf numFmtId="3" fontId="7" fillId="5" borderId="26" xfId="0" applyNumberFormat="1" applyFont="1" applyFill="1" applyBorder="1" applyAlignment="1" applyProtection="1">
      <alignment horizontal="right" vertical="top" wrapText="1"/>
      <protection locked="0"/>
    </xf>
    <xf numFmtId="3" fontId="7" fillId="5" borderId="30" xfId="0" applyNumberFormat="1" applyFont="1" applyFill="1" applyBorder="1" applyAlignment="1" applyProtection="1">
      <alignment horizontal="right" vertical="top" wrapText="1"/>
      <protection locked="0"/>
    </xf>
    <xf numFmtId="3" fontId="7" fillId="5" borderId="29" xfId="0" applyNumberFormat="1" applyFont="1" applyFill="1" applyBorder="1" applyAlignment="1" applyProtection="1">
      <alignment horizontal="right" vertical="top" wrapText="1"/>
      <protection locked="0"/>
    </xf>
    <xf numFmtId="0" fontId="7" fillId="4" borderId="0" xfId="0" applyNumberFormat="1" applyFont="1" applyFill="1" applyBorder="1" applyAlignment="1">
      <alignment horizontal="right" vertical="top" wrapText="1"/>
    </xf>
    <xf numFmtId="0" fontId="13" fillId="3" borderId="0" xfId="0" applyNumberFormat="1" applyFont="1" applyFill="1" applyBorder="1" applyAlignment="1">
      <alignment vertical="top" wrapText="1"/>
    </xf>
    <xf numFmtId="0" fontId="14" fillId="3" borderId="0" xfId="0" applyNumberFormat="1" applyFont="1" applyFill="1" applyBorder="1" applyAlignment="1">
      <alignment vertical="top" wrapText="1"/>
    </xf>
    <xf numFmtId="0" fontId="7" fillId="3" borderId="0" xfId="0" applyNumberFormat="1" applyFont="1" applyFill="1" applyBorder="1" applyAlignment="1">
      <alignment horizontal="center" vertical="top" wrapText="1"/>
    </xf>
    <xf numFmtId="0" fontId="13" fillId="3" borderId="0" xfId="0" applyNumberFormat="1" applyFont="1" applyFill="1" applyBorder="1" applyAlignment="1"/>
    <xf numFmtId="0" fontId="13" fillId="2" borderId="0" xfId="0" applyNumberFormat="1" applyFont="1" applyFill="1" applyBorder="1" applyAlignment="1">
      <alignment vertical="top" wrapText="1"/>
    </xf>
    <xf numFmtId="0" fontId="14" fillId="2" borderId="0" xfId="0" applyNumberFormat="1" applyFont="1" applyFill="1" applyBorder="1" applyAlignment="1">
      <alignment vertical="top" wrapText="1"/>
    </xf>
    <xf numFmtId="0" fontId="7" fillId="2" borderId="0" xfId="0" applyNumberFormat="1" applyFont="1" applyFill="1" applyBorder="1" applyAlignment="1">
      <alignment horizontal="center" vertical="top" wrapText="1"/>
    </xf>
    <xf numFmtId="0" fontId="13" fillId="0" borderId="0" xfId="0" applyNumberFormat="1" applyFont="1" applyBorder="1" applyAlignment="1"/>
    <xf numFmtId="0" fontId="7" fillId="0" borderId="0" xfId="0" applyNumberFormat="1" applyFont="1" applyBorder="1" applyAlignment="1"/>
    <xf numFmtId="0" fontId="14" fillId="0" borderId="0" xfId="0" applyNumberFormat="1" applyFont="1" applyAlignment="1"/>
    <xf numFmtId="0" fontId="7" fillId="0" borderId="0" xfId="0" applyNumberFormat="1" applyFont="1" applyAlignment="1"/>
    <xf numFmtId="0" fontId="21" fillId="4" borderId="0" xfId="0" applyNumberFormat="1" applyFont="1" applyFill="1" applyBorder="1" applyAlignment="1">
      <alignment vertical="top" wrapText="1"/>
    </xf>
    <xf numFmtId="0" fontId="22" fillId="4" borderId="0" xfId="0" applyNumberFormat="1" applyFont="1" applyFill="1" applyBorder="1" applyAlignment="1">
      <alignment vertical="top" wrapText="1"/>
    </xf>
    <xf numFmtId="49" fontId="23" fillId="4" borderId="0" xfId="0" applyNumberFormat="1" applyFont="1" applyFill="1" applyBorder="1" applyAlignment="1"/>
    <xf numFmtId="0" fontId="11" fillId="4" borderId="0" xfId="0" applyNumberFormat="1" applyFont="1" applyFill="1" applyBorder="1" applyAlignment="1">
      <alignment vertical="top" wrapText="1"/>
    </xf>
    <xf numFmtId="164" fontId="24" fillId="4" borderId="0" xfId="1" applyNumberFormat="1" applyFont="1" applyFill="1" applyBorder="1" applyAlignment="1">
      <alignment horizontal="center" vertical="top" wrapText="1"/>
    </xf>
    <xf numFmtId="0" fontId="11" fillId="4" borderId="0" xfId="0" applyNumberFormat="1" applyFont="1" applyFill="1" applyAlignment="1"/>
    <xf numFmtId="0" fontId="11" fillId="4" borderId="0" xfId="0" applyNumberFormat="1" applyFont="1" applyFill="1" applyBorder="1" applyAlignment="1"/>
    <xf numFmtId="0" fontId="11" fillId="3" borderId="0" xfId="0" applyNumberFormat="1" applyFont="1" applyFill="1" applyBorder="1" applyAlignment="1"/>
    <xf numFmtId="0" fontId="11" fillId="0" borderId="0" xfId="0" applyNumberFormat="1" applyFont="1" applyAlignment="1"/>
    <xf numFmtId="0" fontId="23" fillId="4" borderId="0" xfId="0" applyNumberFormat="1" applyFont="1" applyFill="1" applyBorder="1" applyAlignment="1">
      <alignment vertical="top" wrapText="1"/>
    </xf>
    <xf numFmtId="0" fontId="25" fillId="4" borderId="0" xfId="0" applyNumberFormat="1" applyFont="1" applyFill="1" applyBorder="1" applyAlignment="1">
      <alignment vertical="top" wrapText="1"/>
    </xf>
    <xf numFmtId="0" fontId="26" fillId="4" borderId="0" xfId="0" applyNumberFormat="1" applyFont="1" applyFill="1" applyBorder="1" applyAlignment="1">
      <alignment vertical="top" wrapText="1"/>
    </xf>
    <xf numFmtId="0" fontId="21" fillId="4" borderId="1" xfId="0" applyNumberFormat="1" applyFont="1" applyFill="1" applyBorder="1" applyAlignment="1"/>
    <xf numFmtId="164" fontId="24" fillId="4" borderId="2" xfId="1" applyNumberFormat="1" applyFont="1" applyFill="1" applyBorder="1" applyAlignment="1">
      <alignment horizontal="center" vertical="center" wrapText="1"/>
    </xf>
    <xf numFmtId="164" fontId="24" fillId="6" borderId="2" xfId="1" applyNumberFormat="1" applyFont="1" applyFill="1" applyBorder="1" applyAlignment="1">
      <alignment horizontal="center" vertical="center" wrapText="1"/>
    </xf>
    <xf numFmtId="0" fontId="23" fillId="4" borderId="3" xfId="0" applyNumberFormat="1" applyFont="1" applyFill="1" applyBorder="1" applyAlignment="1">
      <alignment vertical="top" wrapText="1"/>
    </xf>
    <xf numFmtId="0" fontId="23" fillId="4" borderId="0" xfId="0" applyNumberFormat="1" applyFont="1" applyFill="1" applyBorder="1" applyAlignment="1">
      <alignment horizontal="right" vertical="top" wrapText="1"/>
    </xf>
    <xf numFmtId="0" fontId="11" fillId="4" borderId="0" xfId="0" applyNumberFormat="1" applyFont="1" applyFill="1" applyBorder="1" applyAlignment="1">
      <alignment horizontal="right" vertical="top" wrapText="1"/>
    </xf>
    <xf numFmtId="164" fontId="24" fillId="4" borderId="0" xfId="1" applyNumberFormat="1" applyFont="1" applyFill="1" applyBorder="1" applyAlignment="1" applyProtection="1">
      <alignment horizontal="center" vertical="top" wrapText="1"/>
      <protection locked="0"/>
    </xf>
    <xf numFmtId="164" fontId="24" fillId="6" borderId="2" xfId="1" applyNumberFormat="1" applyFont="1" applyFill="1" applyBorder="1" applyAlignment="1">
      <alignment horizontal="center" vertical="top" wrapText="1"/>
    </xf>
    <xf numFmtId="164" fontId="11" fillId="4" borderId="0" xfId="0" applyNumberFormat="1" applyFont="1" applyFill="1" applyAlignment="1"/>
    <xf numFmtId="164" fontId="23" fillId="6" borderId="3" xfId="0" applyNumberFormat="1" applyFont="1" applyFill="1" applyBorder="1" applyAlignment="1"/>
    <xf numFmtId="164" fontId="23" fillId="6" borderId="3" xfId="0" applyNumberFormat="1" applyFont="1" applyFill="1" applyBorder="1" applyAlignment="1">
      <alignment vertical="top" wrapText="1"/>
    </xf>
    <xf numFmtId="164" fontId="24" fillId="7" borderId="2" xfId="1" applyNumberFormat="1" applyFont="1" applyFill="1" applyBorder="1" applyAlignment="1" applyProtection="1">
      <alignment horizontal="center" vertical="top" wrapText="1"/>
      <protection locked="0"/>
    </xf>
    <xf numFmtId="164" fontId="24" fillId="7" borderId="7" xfId="1" applyNumberFormat="1" applyFont="1" applyFill="1" applyBorder="1" applyAlignment="1" applyProtection="1">
      <alignment horizontal="center" vertical="top" wrapText="1"/>
      <protection locked="0"/>
    </xf>
    <xf numFmtId="164" fontId="24" fillId="7" borderId="2" xfId="1" applyNumberFormat="1" applyFont="1" applyFill="1" applyBorder="1" applyAlignment="1">
      <alignment horizontal="center" vertical="top" wrapText="1"/>
    </xf>
    <xf numFmtId="164" fontId="24" fillId="9" borderId="6" xfId="1" applyNumberFormat="1" applyFont="1" applyFill="1" applyBorder="1" applyAlignment="1" applyProtection="1">
      <alignment horizontal="center" vertical="top" wrapText="1"/>
      <protection locked="0"/>
    </xf>
    <xf numFmtId="164" fontId="24" fillId="9" borderId="2" xfId="1" applyNumberFormat="1" applyFont="1" applyFill="1" applyBorder="1" applyAlignment="1" applyProtection="1">
      <alignment horizontal="center" vertical="top" wrapText="1"/>
      <protection locked="0"/>
    </xf>
    <xf numFmtId="164" fontId="24" fillId="6" borderId="2" xfId="1" applyNumberFormat="1" applyFont="1" applyFill="1" applyBorder="1" applyAlignment="1" applyProtection="1">
      <alignment horizontal="center" vertical="top" wrapText="1"/>
      <protection locked="0"/>
    </xf>
    <xf numFmtId="164" fontId="23" fillId="6" borderId="5" xfId="0" applyNumberFormat="1" applyFont="1" applyFill="1" applyBorder="1" applyAlignment="1">
      <alignment vertical="top" wrapText="1"/>
    </xf>
    <xf numFmtId="164" fontId="24" fillId="4" borderId="0" xfId="1" applyNumberFormat="1" applyFont="1" applyFill="1" applyAlignment="1"/>
    <xf numFmtId="0" fontId="21" fillId="4" borderId="1" xfId="0" applyNumberFormat="1" applyFont="1" applyFill="1" applyBorder="1" applyAlignment="1">
      <alignment vertical="top" wrapText="1"/>
    </xf>
    <xf numFmtId="164" fontId="24" fillId="8" borderId="2" xfId="1" applyNumberFormat="1" applyFont="1" applyFill="1" applyBorder="1" applyAlignment="1">
      <alignment horizontal="center" vertical="top" wrapText="1"/>
    </xf>
    <xf numFmtId="164" fontId="24" fillId="9" borderId="2" xfId="1" applyNumberFormat="1" applyFont="1" applyFill="1" applyBorder="1" applyAlignment="1">
      <alignment horizontal="center" vertical="top" wrapText="1"/>
    </xf>
    <xf numFmtId="165" fontId="23" fillId="6" borderId="3" xfId="0" applyNumberFormat="1" applyFont="1" applyFill="1" applyBorder="1" applyAlignment="1">
      <alignment vertical="top" wrapText="1"/>
    </xf>
    <xf numFmtId="0" fontId="27" fillId="4" borderId="0" xfId="0" applyNumberFormat="1" applyFont="1" applyFill="1" applyBorder="1" applyAlignment="1">
      <alignment vertical="top" wrapText="1"/>
    </xf>
    <xf numFmtId="164" fontId="24" fillId="9" borderId="2" xfId="1" applyNumberFormat="1" applyFont="1" applyFill="1" applyBorder="1" applyAlignment="1" applyProtection="1">
      <alignment horizontal="center" vertical="top" wrapText="1"/>
    </xf>
    <xf numFmtId="164" fontId="24" fillId="6" borderId="2" xfId="1" applyNumberFormat="1" applyFont="1" applyFill="1" applyBorder="1" applyAlignment="1" applyProtection="1">
      <alignment horizontal="center" vertical="top" wrapText="1"/>
    </xf>
    <xf numFmtId="164" fontId="24" fillId="4" borderId="0" xfId="1" applyNumberFormat="1" applyFont="1" applyFill="1" applyBorder="1" applyAlignment="1" applyProtection="1">
      <alignment horizontal="center" vertical="top" wrapText="1"/>
    </xf>
    <xf numFmtId="164" fontId="24" fillId="9" borderId="4" xfId="1" applyNumberFormat="1" applyFont="1" applyFill="1" applyBorder="1" applyAlignment="1" applyProtection="1">
      <alignment horizontal="center" vertical="top" wrapText="1"/>
      <protection locked="0"/>
    </xf>
    <xf numFmtId="164" fontId="29" fillId="4" borderId="0" xfId="1" applyNumberFormat="1" applyFont="1" applyFill="1" applyBorder="1" applyAlignment="1">
      <alignment horizontal="center" vertical="center" wrapText="1"/>
    </xf>
    <xf numFmtId="164" fontId="11" fillId="4" borderId="0" xfId="0" applyNumberFormat="1" applyFont="1" applyFill="1" applyBorder="1" applyAlignment="1"/>
    <xf numFmtId="165" fontId="23" fillId="6" borderId="5" xfId="0" applyNumberFormat="1" applyFont="1" applyFill="1" applyBorder="1" applyAlignment="1"/>
    <xf numFmtId="0" fontId="21" fillId="4" borderId="0" xfId="0" applyNumberFormat="1" applyFont="1" applyFill="1" applyBorder="1" applyAlignment="1">
      <alignment horizontal="left" vertical="top" wrapText="1"/>
    </xf>
    <xf numFmtId="0" fontId="23" fillId="4" borderId="0" xfId="0" applyNumberFormat="1" applyFont="1" applyFill="1" applyBorder="1" applyAlignment="1" applyProtection="1">
      <alignment horizontal="right" vertical="top" wrapText="1"/>
      <protection locked="0"/>
    </xf>
    <xf numFmtId="164" fontId="24" fillId="4" borderId="0" xfId="1" applyNumberFormat="1" applyFont="1" applyFill="1" applyBorder="1" applyAlignment="1" applyProtection="1">
      <alignment horizontal="center" vertical="top"/>
    </xf>
    <xf numFmtId="0" fontId="23" fillId="4" borderId="0" xfId="0" applyNumberFormat="1" applyFont="1" applyFill="1" applyBorder="1" applyAlignment="1" applyProtection="1">
      <alignment horizontal="right"/>
    </xf>
    <xf numFmtId="164" fontId="11" fillId="4" borderId="0" xfId="1" applyNumberFormat="1" applyFont="1" applyFill="1" applyAlignment="1"/>
    <xf numFmtId="164" fontId="24" fillId="7" borderId="2" xfId="1" applyNumberFormat="1" applyFont="1" applyFill="1" applyBorder="1" applyAlignment="1"/>
    <xf numFmtId="164" fontId="24" fillId="7" borderId="2" xfId="1" applyNumberFormat="1" applyFont="1" applyFill="1" applyBorder="1" applyAlignment="1">
      <alignment horizontal="center" vertical="top"/>
    </xf>
    <xf numFmtId="164" fontId="24" fillId="4" borderId="0" xfId="1" applyNumberFormat="1" applyFont="1" applyFill="1" applyBorder="1" applyAlignment="1">
      <alignment horizontal="center" vertical="top"/>
    </xf>
    <xf numFmtId="165" fontId="23" fillId="6" borderId="5" xfId="0" applyNumberFormat="1" applyFont="1" applyFill="1" applyBorder="1" applyAlignment="1">
      <alignment vertical="top" wrapText="1"/>
    </xf>
    <xf numFmtId="164" fontId="24" fillId="4" borderId="0" xfId="1" applyNumberFormat="1" applyFont="1" applyFill="1" applyAlignment="1">
      <alignment horizontal="center"/>
    </xf>
    <xf numFmtId="165" fontId="23" fillId="4" borderId="0" xfId="0" applyNumberFormat="1" applyFont="1" applyFill="1" applyBorder="1" applyAlignment="1">
      <alignment vertical="top" wrapText="1"/>
    </xf>
    <xf numFmtId="165" fontId="30" fillId="4" borderId="0" xfId="0" applyNumberFormat="1" applyFont="1" applyFill="1" applyAlignment="1">
      <alignment horizontal="right"/>
    </xf>
    <xf numFmtId="164" fontId="24" fillId="10" borderId="2" xfId="1" applyNumberFormat="1" applyFont="1" applyFill="1" applyBorder="1" applyAlignment="1">
      <alignment horizontal="center" vertical="top" wrapText="1"/>
    </xf>
    <xf numFmtId="0" fontId="22" fillId="4" borderId="0" xfId="0" applyNumberFormat="1" applyFont="1" applyFill="1" applyBorder="1" applyAlignment="1">
      <alignment horizontal="left" vertical="top" wrapText="1"/>
    </xf>
    <xf numFmtId="164" fontId="24" fillId="10" borderId="4" xfId="1" applyNumberFormat="1" applyFont="1" applyFill="1" applyBorder="1" applyAlignment="1">
      <alignment horizontal="center" vertical="top" wrapText="1"/>
    </xf>
    <xf numFmtId="164" fontId="24" fillId="4" borderId="8" xfId="1" applyNumberFormat="1" applyFont="1" applyFill="1" applyBorder="1" applyAlignment="1">
      <alignment horizontal="center" vertical="center" wrapText="1"/>
    </xf>
    <xf numFmtId="164" fontId="27" fillId="4" borderId="8" xfId="1" applyNumberFormat="1" applyFont="1" applyFill="1" applyBorder="1" applyAlignment="1">
      <alignment horizontal="center" vertical="center" wrapText="1"/>
    </xf>
    <xf numFmtId="164" fontId="24" fillId="6" borderId="6" xfId="1" applyNumberFormat="1" applyFont="1" applyFill="1" applyBorder="1" applyAlignment="1">
      <alignment horizontal="center" vertical="top" wrapText="1"/>
    </xf>
    <xf numFmtId="164" fontId="24" fillId="4" borderId="0" xfId="1" applyNumberFormat="1" applyFont="1" applyFill="1" applyBorder="1" applyAlignment="1">
      <alignment horizontal="center" vertical="center" wrapText="1"/>
    </xf>
    <xf numFmtId="164" fontId="24" fillId="4" borderId="9" xfId="1" applyNumberFormat="1" applyFont="1" applyFill="1" applyBorder="1" applyAlignment="1" applyProtection="1">
      <alignment horizontal="center" vertical="top" wrapText="1"/>
      <protection locked="0"/>
    </xf>
    <xf numFmtId="164" fontId="27" fillId="4" borderId="9" xfId="1" applyNumberFormat="1" applyFont="1" applyFill="1" applyBorder="1" applyAlignment="1" applyProtection="1">
      <alignment horizontal="center" vertical="top" wrapText="1"/>
      <protection locked="0"/>
    </xf>
    <xf numFmtId="39" fontId="27" fillId="4" borderId="9" xfId="1" applyNumberFormat="1" applyFont="1" applyFill="1" applyBorder="1" applyAlignment="1" applyProtection="1">
      <alignment horizontal="right" vertical="top" wrapText="1"/>
      <protection locked="0"/>
    </xf>
    <xf numFmtId="43" fontId="24" fillId="4" borderId="0" xfId="1" applyNumberFormat="1" applyFont="1" applyFill="1" applyBorder="1" applyAlignment="1">
      <alignment horizontal="center" vertical="top" wrapText="1"/>
    </xf>
    <xf numFmtId="165" fontId="23" fillId="4" borderId="3" xfId="0" applyNumberFormat="1" applyFont="1" applyFill="1" applyBorder="1" applyAlignment="1">
      <alignment vertical="top" wrapText="1"/>
    </xf>
    <xf numFmtId="165" fontId="23" fillId="6" borderId="3" xfId="0" applyNumberFormat="1" applyFont="1" applyFill="1" applyBorder="1" applyAlignment="1"/>
    <xf numFmtId="165" fontId="23" fillId="4" borderId="3" xfId="0" applyNumberFormat="1" applyFont="1" applyFill="1" applyBorder="1" applyAlignment="1"/>
    <xf numFmtId="164" fontId="27" fillId="6" borderId="9" xfId="1" applyNumberFormat="1" applyFont="1" applyFill="1" applyBorder="1" applyAlignment="1">
      <alignment horizontal="right" vertical="top" wrapText="1"/>
    </xf>
    <xf numFmtId="164" fontId="24" fillId="6" borderId="10" xfId="1" applyNumberFormat="1" applyFont="1" applyFill="1" applyBorder="1" applyAlignment="1">
      <alignment horizontal="right" vertical="top" wrapText="1"/>
    </xf>
    <xf numFmtId="164" fontId="31" fillId="4" borderId="16" xfId="1" applyNumberFormat="1" applyFont="1" applyFill="1" applyBorder="1" applyAlignment="1"/>
    <xf numFmtId="3" fontId="32" fillId="4" borderId="0" xfId="0" applyNumberFormat="1" applyFont="1" applyFill="1" applyBorder="1" applyAlignment="1">
      <alignment vertical="top" wrapText="1"/>
    </xf>
    <xf numFmtId="164" fontId="24" fillId="4" borderId="8" xfId="1" applyNumberFormat="1" applyFont="1" applyFill="1" applyBorder="1" applyAlignment="1" applyProtection="1">
      <alignment horizontal="center" vertical="top" wrapText="1"/>
      <protection locked="0"/>
    </xf>
    <xf numFmtId="164" fontId="24" fillId="6" borderId="17" xfId="1" applyNumberFormat="1" applyFont="1" applyFill="1" applyBorder="1" applyAlignment="1">
      <alignment horizontal="center" vertical="top" wrapText="1"/>
    </xf>
    <xf numFmtId="164" fontId="31" fillId="4" borderId="16" xfId="1" applyNumberFormat="1" applyFont="1" applyFill="1" applyBorder="1" applyAlignment="1">
      <alignment horizontal="center" vertical="top" wrapText="1"/>
    </xf>
    <xf numFmtId="164" fontId="31" fillId="4" borderId="0" xfId="1" applyNumberFormat="1" applyFont="1" applyFill="1" applyBorder="1" applyAlignment="1">
      <alignment horizontal="center" vertical="top" wrapText="1"/>
    </xf>
    <xf numFmtId="0" fontId="11" fillId="6" borderId="0" xfId="0" applyNumberFormat="1" applyFont="1" applyFill="1" applyAlignment="1"/>
    <xf numFmtId="165" fontId="23" fillId="6" borderId="3" xfId="3" applyNumberFormat="1" applyFont="1" applyFill="1" applyBorder="1" applyAlignment="1">
      <alignment vertical="top" wrapText="1"/>
    </xf>
    <xf numFmtId="165" fontId="23" fillId="4" borderId="3" xfId="3" applyNumberFormat="1" applyFont="1" applyFill="1" applyBorder="1" applyAlignment="1">
      <alignment vertical="top" wrapText="1"/>
    </xf>
    <xf numFmtId="164" fontId="24" fillId="6" borderId="18" xfId="1" applyNumberFormat="1" applyFont="1" applyFill="1" applyBorder="1" applyAlignment="1">
      <alignment horizontal="center" vertical="top" wrapText="1"/>
    </xf>
    <xf numFmtId="164" fontId="24" fillId="6" borderId="4" xfId="1" applyNumberFormat="1" applyFont="1" applyFill="1" applyBorder="1" applyAlignment="1">
      <alignment horizontal="center" vertical="top" wrapText="1"/>
    </xf>
    <xf numFmtId="164" fontId="24" fillId="6" borderId="17" xfId="1" applyNumberFormat="1" applyFont="1" applyFill="1" applyBorder="1" applyAlignment="1">
      <alignment horizontal="right" vertical="top" wrapText="1"/>
    </xf>
    <xf numFmtId="165" fontId="23" fillId="6" borderId="3" xfId="3" applyNumberFormat="1" applyFont="1" applyFill="1" applyBorder="1" applyAlignment="1"/>
    <xf numFmtId="164" fontId="24" fillId="6" borderId="6" xfId="1" applyNumberFormat="1" applyFont="1" applyFill="1" applyBorder="1" applyAlignment="1">
      <alignment horizontal="center"/>
    </xf>
    <xf numFmtId="165" fontId="23" fillId="6" borderId="5" xfId="3" applyNumberFormat="1" applyFont="1" applyFill="1" applyBorder="1" applyAlignment="1">
      <alignment vertical="top" wrapText="1"/>
    </xf>
    <xf numFmtId="0" fontId="30" fillId="4" borderId="0" xfId="0" applyNumberFormat="1" applyFont="1" applyFill="1" applyAlignment="1"/>
    <xf numFmtId="9" fontId="24" fillId="12" borderId="2" xfId="3" applyFont="1" applyFill="1" applyBorder="1" applyAlignment="1"/>
    <xf numFmtId="0" fontId="11" fillId="3" borderId="0" xfId="0" applyNumberFormat="1" applyFont="1" applyFill="1" applyAlignment="1"/>
    <xf numFmtId="164" fontId="24" fillId="4" borderId="0" xfId="1" applyNumberFormat="1" applyFont="1" applyFill="1" applyBorder="1" applyAlignment="1">
      <alignment horizontal="center"/>
    </xf>
    <xf numFmtId="0" fontId="23" fillId="4" borderId="3" xfId="0" applyNumberFormat="1" applyFont="1" applyFill="1" applyBorder="1" applyAlignment="1"/>
    <xf numFmtId="165" fontId="24" fillId="4" borderId="0" xfId="1" applyNumberFormat="1" applyFont="1" applyFill="1" applyBorder="1" applyAlignment="1" applyProtection="1">
      <alignment horizontal="center" vertical="top" wrapText="1"/>
      <protection locked="0"/>
    </xf>
    <xf numFmtId="165" fontId="24" fillId="4" borderId="0" xfId="1" applyNumberFormat="1" applyFont="1" applyFill="1" applyBorder="1" applyAlignment="1">
      <alignment horizontal="center"/>
    </xf>
    <xf numFmtId="0" fontId="21" fillId="4" borderId="0" xfId="0" applyNumberFormat="1" applyFont="1" applyFill="1" applyBorder="1" applyAlignment="1">
      <alignment horizontal="right" vertical="top" wrapText="1"/>
    </xf>
    <xf numFmtId="164" fontId="23" fillId="4" borderId="0" xfId="0" applyNumberFormat="1" applyFont="1" applyFill="1" applyBorder="1" applyAlignment="1">
      <alignment vertical="top" wrapText="1"/>
    </xf>
    <xf numFmtId="165" fontId="23" fillId="4" borderId="3" xfId="3" applyNumberFormat="1" applyFont="1" applyFill="1" applyBorder="1" applyAlignment="1"/>
    <xf numFmtId="0" fontId="33" fillId="4" borderId="0" xfId="0" applyNumberFormat="1" applyFont="1" applyFill="1" applyBorder="1" applyAlignment="1">
      <alignment horizontal="right" vertical="top" wrapText="1"/>
    </xf>
    <xf numFmtId="0" fontId="34" fillId="4" borderId="0" xfId="0" applyNumberFormat="1" applyFont="1" applyFill="1" applyBorder="1" applyAlignment="1">
      <alignment vertical="top" wrapText="1"/>
    </xf>
    <xf numFmtId="165" fontId="31" fillId="4" borderId="0" xfId="1" applyNumberFormat="1" applyFont="1" applyFill="1" applyBorder="1" applyAlignment="1" applyProtection="1">
      <alignment horizontal="center" vertical="top" wrapText="1"/>
      <protection locked="0"/>
    </xf>
    <xf numFmtId="165" fontId="29" fillId="4" borderId="0" xfId="1" applyNumberFormat="1" applyFont="1" applyFill="1" applyBorder="1" applyAlignment="1" applyProtection="1">
      <alignment horizontal="center" vertical="top" wrapText="1"/>
      <protection locked="0"/>
    </xf>
    <xf numFmtId="0" fontId="33" fillId="4" borderId="0" xfId="0" applyNumberFormat="1" applyFont="1" applyFill="1" applyBorder="1" applyAlignment="1">
      <alignment horizontal="right"/>
    </xf>
    <xf numFmtId="0" fontId="34" fillId="4" borderId="0" xfId="0" applyNumberFormat="1" applyFont="1" applyFill="1" applyBorder="1" applyAlignment="1"/>
    <xf numFmtId="165" fontId="31" fillId="4" borderId="0" xfId="3" applyNumberFormat="1" applyFont="1" applyFill="1" applyBorder="1" applyAlignment="1">
      <alignment horizontal="center"/>
    </xf>
    <xf numFmtId="164" fontId="33" fillId="4" borderId="0" xfId="1" applyNumberFormat="1" applyFont="1" applyFill="1" applyBorder="1" applyAlignment="1">
      <alignment horizontal="right"/>
    </xf>
    <xf numFmtId="164" fontId="31" fillId="4" borderId="0" xfId="1" applyNumberFormat="1" applyFont="1" applyFill="1" applyBorder="1" applyAlignment="1"/>
    <xf numFmtId="165" fontId="21" fillId="4" borderId="1" xfId="0" applyNumberFormat="1" applyFont="1" applyFill="1" applyBorder="1" applyAlignment="1"/>
    <xf numFmtId="0" fontId="23" fillId="4" borderId="3" xfId="0" applyNumberFormat="1" applyFont="1" applyFill="1" applyBorder="1" applyAlignment="1">
      <alignment horizontal="left"/>
    </xf>
    <xf numFmtId="165" fontId="23" fillId="6" borderId="5" xfId="3" applyNumberFormat="1" applyFont="1" applyFill="1" applyBorder="1" applyAlignment="1"/>
    <xf numFmtId="164" fontId="23" fillId="6" borderId="5" xfId="0" applyNumberFormat="1" applyFont="1" applyFill="1" applyBorder="1" applyAlignment="1"/>
    <xf numFmtId="165" fontId="11" fillId="4" borderId="0" xfId="0" applyNumberFormat="1" applyFont="1" applyFill="1" applyAlignment="1"/>
    <xf numFmtId="0" fontId="30" fillId="0" borderId="0" xfId="0" applyNumberFormat="1" applyFont="1" applyAlignment="1"/>
    <xf numFmtId="164" fontId="24" fillId="0" borderId="0" xfId="1" applyNumberFormat="1" applyFont="1" applyAlignment="1"/>
    <xf numFmtId="0" fontId="35" fillId="0" borderId="0" xfId="0" applyFont="1" applyAlignment="1">
      <alignment horizontal="center"/>
    </xf>
    <xf numFmtId="0" fontId="36" fillId="0" borderId="0" xfId="0" applyFont="1" applyAlignment="1"/>
    <xf numFmtId="49" fontId="35" fillId="0" borderId="0" xfId="0" applyNumberFormat="1" applyFont="1" applyAlignment="1">
      <alignment horizontal="center"/>
    </xf>
    <xf numFmtId="0" fontId="35" fillId="0" borderId="0" xfId="0" applyFont="1" applyBorder="1" applyAlignment="1">
      <alignment horizontal="center"/>
    </xf>
    <xf numFmtId="0" fontId="37" fillId="0" borderId="0" xfId="0" applyFont="1" applyAlignment="1">
      <alignment horizontal="center"/>
    </xf>
    <xf numFmtId="0" fontId="39" fillId="4" borderId="0" xfId="0" applyNumberFormat="1" applyFont="1" applyFill="1" applyBorder="1" applyAlignment="1">
      <alignment vertical="top" wrapText="1"/>
    </xf>
    <xf numFmtId="49" fontId="17" fillId="13" borderId="2" xfId="0" applyNumberFormat="1" applyFont="1" applyFill="1" applyBorder="1" applyAlignment="1" applyProtection="1">
      <protection locked="0"/>
    </xf>
    <xf numFmtId="0" fontId="17" fillId="13" borderId="4" xfId="0" applyNumberFormat="1" applyFont="1" applyFill="1" applyBorder="1" applyAlignment="1" applyProtection="1">
      <alignment horizontal="right" vertical="top" wrapText="1"/>
      <protection locked="0"/>
    </xf>
    <xf numFmtId="0" fontId="13" fillId="13" borderId="7" xfId="0" applyNumberFormat="1" applyFont="1" applyFill="1" applyBorder="1" applyAlignment="1" applyProtection="1">
      <alignment horizontal="centerContinuous" vertical="top" wrapText="1"/>
      <protection locked="0"/>
    </xf>
    <xf numFmtId="3" fontId="7" fillId="13" borderId="36" xfId="0" applyNumberFormat="1" applyFont="1" applyFill="1" applyBorder="1" applyAlignment="1" applyProtection="1">
      <alignment horizontal="right" vertical="top" wrapText="1"/>
      <protection locked="0"/>
    </xf>
    <xf numFmtId="3" fontId="7" fillId="13" borderId="22" xfId="0" applyNumberFormat="1" applyFont="1" applyFill="1" applyBorder="1" applyAlignment="1" applyProtection="1">
      <alignment horizontal="right" vertical="top" wrapText="1"/>
      <protection locked="0"/>
    </xf>
    <xf numFmtId="3" fontId="7" fillId="13" borderId="19" xfId="0" applyNumberFormat="1" applyFont="1" applyFill="1" applyBorder="1" applyAlignment="1" applyProtection="1">
      <alignment horizontal="right" vertical="top" wrapText="1"/>
      <protection locked="0"/>
    </xf>
    <xf numFmtId="3" fontId="7" fillId="13" borderId="26" xfId="0" applyNumberFormat="1" applyFont="1" applyFill="1" applyBorder="1" applyAlignment="1" applyProtection="1">
      <alignment horizontal="right" vertical="top" wrapText="1"/>
      <protection locked="0"/>
    </xf>
    <xf numFmtId="3" fontId="7" fillId="13" borderId="30" xfId="0" applyNumberFormat="1" applyFont="1" applyFill="1" applyBorder="1" applyAlignment="1" applyProtection="1">
      <alignment horizontal="right" vertical="top" wrapText="1"/>
      <protection locked="0"/>
    </xf>
    <xf numFmtId="0" fontId="17" fillId="13" borderId="4" xfId="0" applyNumberFormat="1" applyFont="1" applyFill="1" applyBorder="1" applyAlignment="1" applyProtection="1">
      <alignment vertical="top" wrapText="1"/>
      <protection locked="0"/>
    </xf>
    <xf numFmtId="3" fontId="7" fillId="13" borderId="2" xfId="0" applyNumberFormat="1" applyFont="1" applyFill="1" applyBorder="1" applyAlignment="1" applyProtection="1">
      <alignment horizontal="right" vertical="top" wrapText="1"/>
      <protection locked="0"/>
    </xf>
    <xf numFmtId="3" fontId="7" fillId="13" borderId="14" xfId="0" applyNumberFormat="1" applyFont="1" applyFill="1" applyBorder="1" applyAlignment="1" applyProtection="1">
      <alignment horizontal="right" vertical="top" wrapText="1"/>
      <protection locked="0"/>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FFFF"/>
      <rgbColor rgb="00C0C0C0"/>
      <rgbColor rgb="00D6E3BC"/>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1485900</xdr:colOff>
      <xdr:row>3</xdr:row>
      <xdr:rowOff>295275</xdr:rowOff>
    </xdr:from>
    <xdr:to>
      <xdr:col>0</xdr:col>
      <xdr:colOff>6200775</xdr:colOff>
      <xdr:row>10</xdr:row>
      <xdr:rowOff>285750</xdr:rowOff>
    </xdr:to>
    <xdr:pic>
      <xdr:nvPicPr>
        <xdr:cNvPr id="1027" name="Picture 1">
          <a:extLst>
            <a:ext uri="{FF2B5EF4-FFF2-40B4-BE49-F238E27FC236}">
              <a16:creationId xmlns:a16="http://schemas.microsoft.com/office/drawing/2014/main" id="{00000000-0008-0000-0000-00000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1495425"/>
          <a:ext cx="4714875"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govtrack.us/congress/member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4:A20"/>
  <sheetViews>
    <sheetView topLeftCell="A8" workbookViewId="0">
      <selection activeCell="A21" sqref="A21"/>
    </sheetView>
  </sheetViews>
  <sheetFormatPr defaultColWidth="9" defaultRowHeight="30.6"/>
  <cols>
    <col min="1" max="1" width="100.09765625" style="211" customWidth="1"/>
    <col min="2" max="16384" width="9" style="212"/>
  </cols>
  <sheetData>
    <row r="14" spans="1:1">
      <c r="A14" s="211" t="s">
        <v>131</v>
      </c>
    </row>
    <row r="15" spans="1:1">
      <c r="A15" s="211" t="s">
        <v>117</v>
      </c>
    </row>
    <row r="18" spans="1:1">
      <c r="A18" s="213" t="str">
        <f>Implementation!$C$1</f>
        <v xml:space="preserve">YANJEP 2017 </v>
      </c>
    </row>
    <row r="19" spans="1:1">
      <c r="A19" s="214"/>
    </row>
    <row r="20" spans="1:1" ht="21">
      <c r="A20" s="215" t="s">
        <v>132</v>
      </c>
    </row>
  </sheetData>
  <sheetProtection algorithmName="SHA-512" hashValue="b6I6ihig0Ix0lJa+56dsKWwbgHcHriY1EQuXeRy+pXObPDleOixag4U+P8kwTel0he5N+/xc3obMkcWtDAJ2Ew==" saltValue="R/yLtemjKZvHkCilIkPthg==" spinCount="100000" sheet="1" objects="1" scenarios="1" selectLockedCells="1" selectUnlockedCells="1"/>
  <pageMargins left="0.7" right="0.7" top="0.75" bottom="0.75" header="0.3" footer="0.3"/>
  <pageSetup paperSize="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0.249977111117893"/>
  </sheetPr>
  <dimension ref="A1:B51"/>
  <sheetViews>
    <sheetView workbookViewId="0">
      <selection activeCell="A27" sqref="A27"/>
    </sheetView>
  </sheetViews>
  <sheetFormatPr defaultColWidth="9" defaultRowHeight="13.8"/>
  <cols>
    <col min="1" max="1" width="92.69921875" style="9" customWidth="1"/>
    <col min="2" max="2" width="141.5" style="2" customWidth="1"/>
    <col min="3" max="16384" width="9" style="3"/>
  </cols>
  <sheetData>
    <row r="1" spans="1:2">
      <c r="A1" s="1" t="s">
        <v>101</v>
      </c>
    </row>
    <row r="2" spans="1:2">
      <c r="A2" s="4"/>
    </row>
    <row r="3" spans="1:2">
      <c r="A3" s="5" t="s">
        <v>2</v>
      </c>
    </row>
    <row r="4" spans="1:2" ht="27.6">
      <c r="A4" s="4" t="s">
        <v>105</v>
      </c>
    </row>
    <row r="5" spans="1:2">
      <c r="A5" s="4"/>
    </row>
    <row r="6" spans="1:2" ht="55.2">
      <c r="A6" s="4" t="s">
        <v>119</v>
      </c>
    </row>
    <row r="7" spans="1:2">
      <c r="A7" s="4"/>
    </row>
    <row r="8" spans="1:2" ht="27.6">
      <c r="A8" s="4" t="s">
        <v>60</v>
      </c>
    </row>
    <row r="9" spans="1:2">
      <c r="A9" s="4"/>
    </row>
    <row r="10" spans="1:2">
      <c r="A10" s="4" t="s">
        <v>61</v>
      </c>
    </row>
    <row r="11" spans="1:2">
      <c r="A11" s="4"/>
      <c r="B11" s="6"/>
    </row>
    <row r="12" spans="1:2">
      <c r="A12" s="4" t="s">
        <v>62</v>
      </c>
    </row>
    <row r="13" spans="1:2">
      <c r="A13" s="4"/>
    </row>
    <row r="14" spans="1:2">
      <c r="A14" s="5" t="s">
        <v>63</v>
      </c>
    </row>
    <row r="15" spans="1:2">
      <c r="A15" s="4" t="s">
        <v>104</v>
      </c>
    </row>
    <row r="16" spans="1:2">
      <c r="A16" s="4"/>
    </row>
    <row r="17" spans="1:1" ht="27.6">
      <c r="A17" s="4" t="s">
        <v>103</v>
      </c>
    </row>
    <row r="18" spans="1:1">
      <c r="A18" s="4"/>
    </row>
    <row r="19" spans="1:1">
      <c r="A19" s="4" t="s">
        <v>64</v>
      </c>
    </row>
    <row r="20" spans="1:1">
      <c r="A20" s="4"/>
    </row>
    <row r="21" spans="1:1">
      <c r="A21" s="5" t="s">
        <v>65</v>
      </c>
    </row>
    <row r="22" spans="1:1">
      <c r="A22" s="4" t="s">
        <v>102</v>
      </c>
    </row>
    <row r="23" spans="1:1">
      <c r="A23" s="4"/>
    </row>
    <row r="24" spans="1:1">
      <c r="A24" s="4" t="s">
        <v>66</v>
      </c>
    </row>
    <row r="25" spans="1:1">
      <c r="A25" s="4"/>
    </row>
    <row r="26" spans="1:1">
      <c r="A26" s="5" t="s">
        <v>27</v>
      </c>
    </row>
    <row r="27" spans="1:1" ht="27.6">
      <c r="A27" s="7" t="s">
        <v>120</v>
      </c>
    </row>
    <row r="28" spans="1:1">
      <c r="A28" s="8" t="s">
        <v>109</v>
      </c>
    </row>
    <row r="29" spans="1:1">
      <c r="A29" s="4"/>
    </row>
    <row r="30" spans="1:1">
      <c r="A30" s="5" t="s">
        <v>28</v>
      </c>
    </row>
    <row r="31" spans="1:1">
      <c r="A31" s="4" t="s">
        <v>114</v>
      </c>
    </row>
    <row r="32" spans="1:1">
      <c r="A32" s="4"/>
    </row>
    <row r="33" spans="1:1" ht="27.6">
      <c r="A33" s="4" t="s">
        <v>67</v>
      </c>
    </row>
    <row r="34" spans="1:1">
      <c r="A34" s="4"/>
    </row>
    <row r="35" spans="1:1" ht="41.4">
      <c r="A35" s="4" t="s">
        <v>70</v>
      </c>
    </row>
    <row r="36" spans="1:1">
      <c r="A36" s="4" t="s">
        <v>68</v>
      </c>
    </row>
    <row r="37" spans="1:1" ht="69">
      <c r="A37" s="4" t="s">
        <v>121</v>
      </c>
    </row>
    <row r="38" spans="1:1" ht="63.75" customHeight="1">
      <c r="A38" s="9" t="s">
        <v>122</v>
      </c>
    </row>
    <row r="40" spans="1:1">
      <c r="A40" s="10" t="s">
        <v>106</v>
      </c>
    </row>
    <row r="41" spans="1:1" ht="41.4">
      <c r="A41" s="9" t="s">
        <v>123</v>
      </c>
    </row>
    <row r="42" spans="1:1">
      <c r="A42" s="4"/>
    </row>
    <row r="43" spans="1:1">
      <c r="A43" s="5" t="s">
        <v>42</v>
      </c>
    </row>
    <row r="44" spans="1:1" ht="27.6">
      <c r="A44" s="4" t="s">
        <v>115</v>
      </c>
    </row>
    <row r="45" spans="1:1">
      <c r="A45" s="4"/>
    </row>
    <row r="46" spans="1:1">
      <c r="A46" s="11"/>
    </row>
    <row r="47" spans="1:1">
      <c r="A47" s="12" t="s">
        <v>107</v>
      </c>
    </row>
    <row r="48" spans="1:1" ht="17.25" customHeight="1">
      <c r="A48" s="13" t="s">
        <v>108</v>
      </c>
    </row>
    <row r="49" spans="1:1">
      <c r="A49" s="14"/>
    </row>
    <row r="50" spans="1:1">
      <c r="A50" s="15" t="s">
        <v>0</v>
      </c>
    </row>
    <row r="51" spans="1:1">
      <c r="A51" s="15" t="s">
        <v>1</v>
      </c>
    </row>
  </sheetData>
  <sheetProtection algorithmName="SHA-512" hashValue="g7Y1lOlLLI7SDfD4S+vVL0sGp11/vI6NeraMAINv9Dn+Q1Tw9ga24aUayI4WuCsEX2OPbAGc/i1HHKYSAAQG2Q==" saltValue="OSYANPuv04+RopYOdi2gsg==" spinCount="100000" sheet="1" objects="1" scenarios="1" selectLockedCells="1"/>
  <hyperlinks>
    <hyperlink ref="A28" r:id="rId1"/>
  </hyperlinks>
  <pageMargins left="0.7" right="0.7" top="0.75" bottom="0.75" header="0.3" footer="0.3"/>
  <pageSetup paperSize="5"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N60"/>
  <sheetViews>
    <sheetView showGridLines="0" topLeftCell="A9" zoomScale="85" zoomScaleNormal="85" workbookViewId="0">
      <selection activeCell="I30" sqref="I30"/>
    </sheetView>
  </sheetViews>
  <sheetFormatPr defaultColWidth="10.19921875" defaultRowHeight="20.100000000000001" customHeight="1"/>
  <cols>
    <col min="1" max="1" width="25" style="21" customWidth="1"/>
    <col min="2" max="2" width="1.8984375" style="97" customWidth="1"/>
    <col min="3" max="3" width="36.8984375" style="21" customWidth="1"/>
    <col min="4" max="4" width="1.59765625" style="21" customWidth="1"/>
    <col min="5" max="5" width="10.3984375" style="98" customWidth="1"/>
    <col min="6" max="6" width="12.19921875" style="98" customWidth="1"/>
    <col min="7" max="7" width="9.59765625" style="98" customWidth="1"/>
    <col min="8" max="9" width="11.69921875" style="98" customWidth="1"/>
    <col min="10" max="10" width="11" style="98" customWidth="1"/>
    <col min="11" max="12" width="7.3984375" style="98" customWidth="1"/>
    <col min="13" max="13" width="6.69921875" style="98" customWidth="1"/>
    <col min="14" max="14" width="54.59765625" style="20" customWidth="1"/>
    <col min="15" max="16384" width="10.19921875" style="21"/>
  </cols>
  <sheetData>
    <row r="1" spans="1:13" ht="30" customHeight="1">
      <c r="A1" s="16" t="s">
        <v>11</v>
      </c>
      <c r="B1" s="17"/>
      <c r="C1" s="217" t="s">
        <v>134</v>
      </c>
      <c r="D1" s="18"/>
      <c r="E1" s="19"/>
      <c r="F1" s="19"/>
      <c r="G1" s="19"/>
      <c r="H1" s="19"/>
      <c r="I1" s="19"/>
      <c r="J1" s="19"/>
      <c r="K1" s="19"/>
      <c r="L1" s="19"/>
      <c r="M1" s="19"/>
    </row>
    <row r="2" spans="1:13" ht="13.8">
      <c r="A2" s="22"/>
      <c r="B2" s="23"/>
      <c r="C2" s="216" t="s">
        <v>116</v>
      </c>
      <c r="D2" s="18"/>
      <c r="E2" s="19"/>
      <c r="F2" s="19"/>
      <c r="G2" s="19"/>
      <c r="H2" s="19"/>
      <c r="I2" s="19"/>
      <c r="J2" s="19"/>
      <c r="K2" s="19"/>
      <c r="L2" s="19"/>
      <c r="M2" s="19"/>
    </row>
    <row r="3" spans="1:13" ht="36">
      <c r="A3" s="22" t="s">
        <v>2</v>
      </c>
      <c r="B3" s="23"/>
      <c r="C3" s="16" t="s">
        <v>3</v>
      </c>
      <c r="D3" s="18"/>
      <c r="E3" s="24" t="s">
        <v>56</v>
      </c>
      <c r="F3" s="25" t="s">
        <v>72</v>
      </c>
      <c r="G3" s="26" t="s">
        <v>4</v>
      </c>
      <c r="H3" s="27"/>
      <c r="I3" s="26" t="s">
        <v>6</v>
      </c>
      <c r="J3" s="28" t="s">
        <v>7</v>
      </c>
      <c r="K3" s="29" t="s">
        <v>8</v>
      </c>
      <c r="L3" s="30" t="s">
        <v>9</v>
      </c>
      <c r="M3" s="29" t="s">
        <v>5</v>
      </c>
    </row>
    <row r="4" spans="1:13" ht="13.8">
      <c r="A4" s="22"/>
      <c r="B4" s="23"/>
      <c r="C4" s="31" t="s">
        <v>10</v>
      </c>
      <c r="D4" s="32"/>
      <c r="E4" s="33">
        <v>140</v>
      </c>
      <c r="F4" s="34"/>
      <c r="G4" s="35"/>
      <c r="H4" s="36"/>
      <c r="I4" s="37">
        <f>SUM(J4:L4)</f>
        <v>7</v>
      </c>
      <c r="J4" s="38">
        <v>5</v>
      </c>
      <c r="K4" s="39">
        <v>2</v>
      </c>
      <c r="L4" s="40">
        <v>0</v>
      </c>
      <c r="M4" s="39">
        <v>5</v>
      </c>
    </row>
    <row r="5" spans="1:13" ht="13.8">
      <c r="A5" s="22"/>
      <c r="B5" s="23"/>
      <c r="C5" s="31" t="s">
        <v>12</v>
      </c>
      <c r="D5" s="32"/>
      <c r="E5" s="33">
        <v>3306</v>
      </c>
      <c r="F5" s="34">
        <v>8</v>
      </c>
      <c r="G5" s="35">
        <v>2</v>
      </c>
      <c r="H5" s="36"/>
      <c r="I5" s="37">
        <f>SUM(J5:L5)</f>
        <v>366</v>
      </c>
      <c r="J5" s="38">
        <v>134</v>
      </c>
      <c r="K5" s="39">
        <v>192</v>
      </c>
      <c r="L5" s="40">
        <v>40</v>
      </c>
      <c r="M5" s="39">
        <v>176</v>
      </c>
    </row>
    <row r="6" spans="1:13" ht="13.8">
      <c r="A6" s="22"/>
      <c r="B6" s="23"/>
      <c r="C6" s="31" t="s">
        <v>13</v>
      </c>
      <c r="D6" s="32"/>
      <c r="E6" s="33">
        <v>433</v>
      </c>
      <c r="F6" s="34">
        <v>55</v>
      </c>
      <c r="G6" s="35">
        <v>3</v>
      </c>
      <c r="H6" s="36"/>
      <c r="I6" s="37">
        <f>SUM(J6:L6)</f>
        <v>62</v>
      </c>
      <c r="J6" s="41">
        <v>5</v>
      </c>
      <c r="K6" s="39">
        <v>51</v>
      </c>
      <c r="L6" s="40">
        <v>6</v>
      </c>
      <c r="M6" s="42">
        <v>15</v>
      </c>
    </row>
    <row r="7" spans="1:13" ht="13.8">
      <c r="A7" s="22"/>
      <c r="B7" s="23"/>
      <c r="C7" s="31" t="s">
        <v>14</v>
      </c>
      <c r="D7" s="32"/>
      <c r="E7" s="33">
        <v>71</v>
      </c>
      <c r="F7" s="34"/>
      <c r="G7" s="35"/>
      <c r="H7" s="36"/>
      <c r="I7" s="37">
        <f>SUM(J7:L7)</f>
        <v>8</v>
      </c>
      <c r="J7" s="43">
        <v>4</v>
      </c>
      <c r="K7" s="38">
        <v>4</v>
      </c>
      <c r="L7" s="40">
        <v>0</v>
      </c>
      <c r="M7" s="35">
        <v>3</v>
      </c>
    </row>
    <row r="8" spans="1:13" ht="13.8">
      <c r="A8" s="22"/>
      <c r="B8" s="23"/>
      <c r="C8" s="31" t="s">
        <v>15</v>
      </c>
      <c r="D8" s="32"/>
      <c r="E8" s="44">
        <v>198</v>
      </c>
      <c r="F8" s="45">
        <v>10</v>
      </c>
      <c r="G8" s="35">
        <v>5</v>
      </c>
      <c r="H8" s="36"/>
      <c r="I8" s="37">
        <f>SUM(J8:L8)</f>
        <v>201</v>
      </c>
      <c r="J8" s="43">
        <v>26</v>
      </c>
      <c r="K8" s="46">
        <v>139</v>
      </c>
      <c r="L8" s="47">
        <v>36</v>
      </c>
      <c r="M8" s="36"/>
    </row>
    <row r="9" spans="1:13" ht="13.8">
      <c r="A9" s="22"/>
      <c r="B9" s="23"/>
      <c r="C9" s="31" t="s">
        <v>59</v>
      </c>
      <c r="D9" s="32"/>
      <c r="E9" s="48">
        <v>297553</v>
      </c>
      <c r="F9" s="49">
        <v>2733</v>
      </c>
      <c r="G9" s="48">
        <v>919</v>
      </c>
      <c r="H9" s="36"/>
      <c r="I9" s="36"/>
      <c r="J9" s="36"/>
      <c r="K9" s="36"/>
      <c r="L9" s="36"/>
      <c r="M9" s="36"/>
    </row>
    <row r="10" spans="1:13" ht="13.8">
      <c r="A10" s="22"/>
      <c r="B10" s="23"/>
      <c r="C10" s="16" t="s">
        <v>71</v>
      </c>
      <c r="D10" s="18"/>
      <c r="E10" s="36"/>
      <c r="F10" s="36"/>
      <c r="G10" s="50"/>
      <c r="H10" s="36"/>
      <c r="I10" s="36"/>
      <c r="J10" s="36"/>
      <c r="K10" s="36"/>
      <c r="L10" s="36"/>
      <c r="M10" s="36"/>
    </row>
    <row r="11" spans="1:13" ht="13.8">
      <c r="A11" s="22"/>
      <c r="B11" s="51"/>
      <c r="C11" s="31" t="s">
        <v>16</v>
      </c>
      <c r="D11" s="32"/>
      <c r="E11" s="52">
        <v>22</v>
      </c>
      <c r="F11" s="53">
        <v>1</v>
      </c>
      <c r="G11" s="35"/>
      <c r="H11" s="36"/>
      <c r="I11" s="37">
        <f>SUM(J11:L11)</f>
        <v>5</v>
      </c>
      <c r="J11" s="54">
        <v>3</v>
      </c>
      <c r="K11" s="55">
        <v>2</v>
      </c>
      <c r="L11" s="56"/>
      <c r="M11" s="55"/>
    </row>
    <row r="12" spans="1:13" ht="13.8">
      <c r="A12" s="22"/>
      <c r="B12" s="23"/>
      <c r="C12" s="31" t="s">
        <v>12</v>
      </c>
      <c r="D12" s="32"/>
      <c r="E12" s="33">
        <v>413</v>
      </c>
      <c r="F12" s="34"/>
      <c r="G12" s="35"/>
      <c r="H12" s="36"/>
      <c r="I12" s="37">
        <f>SUM(J12:L12)</f>
        <v>55</v>
      </c>
      <c r="J12" s="38">
        <v>9</v>
      </c>
      <c r="K12" s="39">
        <v>45</v>
      </c>
      <c r="L12" s="40">
        <v>1</v>
      </c>
      <c r="M12" s="39"/>
    </row>
    <row r="13" spans="1:13" ht="13.8">
      <c r="A13" s="22"/>
      <c r="B13" s="23"/>
      <c r="C13" s="31" t="s">
        <v>13</v>
      </c>
      <c r="D13" s="32"/>
      <c r="E13" s="33">
        <v>8</v>
      </c>
      <c r="F13" s="34"/>
      <c r="G13" s="35"/>
      <c r="H13" s="36"/>
      <c r="I13" s="37">
        <f>SUM(J13:L13)</f>
        <v>5</v>
      </c>
      <c r="J13" s="38">
        <v>1</v>
      </c>
      <c r="K13" s="39">
        <v>4</v>
      </c>
      <c r="L13" s="40"/>
      <c r="M13" s="39"/>
    </row>
    <row r="14" spans="1:13" ht="13.8">
      <c r="A14" s="22"/>
      <c r="B14" s="23"/>
      <c r="C14" s="31" t="s">
        <v>14</v>
      </c>
      <c r="D14" s="32"/>
      <c r="E14" s="44">
        <v>1</v>
      </c>
      <c r="F14" s="45"/>
      <c r="G14" s="35"/>
      <c r="H14" s="36"/>
      <c r="I14" s="37">
        <f>SUM(J14:L14)</f>
        <v>1</v>
      </c>
      <c r="J14" s="46">
        <v>1</v>
      </c>
      <c r="K14" s="57"/>
      <c r="L14" s="47"/>
      <c r="M14" s="57"/>
    </row>
    <row r="15" spans="1:13" ht="13.8">
      <c r="A15" s="22"/>
      <c r="B15" s="23"/>
      <c r="C15" s="31" t="s">
        <v>59</v>
      </c>
      <c r="D15" s="32"/>
      <c r="E15" s="48">
        <v>26339</v>
      </c>
      <c r="F15" s="49"/>
      <c r="G15" s="48"/>
      <c r="H15" s="36"/>
      <c r="I15" s="36"/>
      <c r="J15" s="36"/>
      <c r="K15" s="36"/>
      <c r="L15" s="36"/>
      <c r="M15" s="36"/>
    </row>
    <row r="16" spans="1:13" ht="13.8">
      <c r="A16" s="22"/>
      <c r="B16" s="23"/>
      <c r="C16" s="16" t="s">
        <v>17</v>
      </c>
      <c r="D16" s="18"/>
      <c r="E16" s="58">
        <v>114</v>
      </c>
      <c r="F16" s="59">
        <v>3</v>
      </c>
      <c r="G16" s="35"/>
      <c r="H16" s="36"/>
      <c r="I16" s="37">
        <f>SUM(J16:L16)</f>
        <v>18</v>
      </c>
      <c r="J16" s="60">
        <v>3</v>
      </c>
      <c r="K16" s="61">
        <v>15</v>
      </c>
      <c r="L16" s="62"/>
      <c r="M16" s="63"/>
    </row>
    <row r="17" spans="1:13" ht="13.8">
      <c r="A17" s="22"/>
      <c r="B17" s="23"/>
      <c r="C17" s="31" t="s">
        <v>59</v>
      </c>
      <c r="D17" s="18"/>
      <c r="E17" s="48">
        <v>8586</v>
      </c>
      <c r="F17" s="49">
        <v>160</v>
      </c>
      <c r="G17" s="48"/>
      <c r="H17" s="36"/>
      <c r="I17" s="64"/>
      <c r="J17" s="64"/>
      <c r="K17" s="64"/>
      <c r="L17" s="64"/>
      <c r="M17" s="64"/>
    </row>
    <row r="18" spans="1:13" ht="13.8">
      <c r="A18" s="22"/>
      <c r="B18" s="23"/>
      <c r="C18" s="16" t="s">
        <v>18</v>
      </c>
      <c r="D18" s="18"/>
      <c r="E18" s="64"/>
      <c r="F18" s="64"/>
      <c r="G18" s="64"/>
      <c r="H18" s="65"/>
      <c r="I18" s="35">
        <v>3</v>
      </c>
      <c r="J18" s="36"/>
      <c r="K18" s="36"/>
      <c r="L18" s="36"/>
      <c r="M18" s="36"/>
    </row>
    <row r="19" spans="1:13" ht="13.8">
      <c r="A19" s="22"/>
      <c r="B19" s="23"/>
      <c r="C19" s="22"/>
      <c r="D19" s="18"/>
      <c r="E19" s="36"/>
      <c r="F19" s="36"/>
      <c r="G19" s="36"/>
      <c r="H19" s="36"/>
      <c r="I19" s="36"/>
      <c r="J19" s="36"/>
      <c r="K19" s="36"/>
      <c r="L19" s="36"/>
      <c r="M19" s="36"/>
    </row>
    <row r="20" spans="1:13" ht="13.8">
      <c r="A20" s="22" t="s">
        <v>19</v>
      </c>
      <c r="B20" s="23"/>
      <c r="C20" s="66" t="s">
        <v>23</v>
      </c>
      <c r="D20" s="18"/>
      <c r="E20" s="36"/>
      <c r="F20" s="36"/>
      <c r="G20" s="36"/>
      <c r="H20" s="67"/>
      <c r="I20" s="36"/>
      <c r="J20" s="36"/>
      <c r="K20" s="67"/>
      <c r="L20" s="67"/>
      <c r="M20" s="67"/>
    </row>
    <row r="21" spans="1:13" ht="13.8">
      <c r="A21" s="22"/>
      <c r="B21" s="23"/>
      <c r="C21" s="31" t="s">
        <v>24</v>
      </c>
      <c r="D21" s="32"/>
      <c r="E21" s="36"/>
      <c r="F21" s="48">
        <v>11</v>
      </c>
      <c r="G21" s="48">
        <v>53</v>
      </c>
      <c r="H21" s="36"/>
      <c r="I21" s="48">
        <v>41</v>
      </c>
      <c r="J21" s="65"/>
      <c r="K21" s="36"/>
      <c r="L21" s="36"/>
      <c r="M21" s="36"/>
    </row>
    <row r="22" spans="1:13" ht="13.8">
      <c r="A22" s="22"/>
      <c r="B22" s="23"/>
      <c r="C22" s="31" t="s">
        <v>57</v>
      </c>
      <c r="D22" s="32"/>
      <c r="E22" s="36"/>
      <c r="F22" s="48">
        <v>77</v>
      </c>
      <c r="G22" s="48">
        <v>27</v>
      </c>
      <c r="H22" s="36"/>
      <c r="I22" s="48">
        <v>22</v>
      </c>
      <c r="J22" s="65"/>
      <c r="K22" s="36"/>
      <c r="L22" s="36"/>
      <c r="M22" s="36"/>
    </row>
    <row r="23" spans="1:13" ht="13.8">
      <c r="A23" s="22"/>
      <c r="B23" s="23"/>
      <c r="C23" s="31" t="s">
        <v>25</v>
      </c>
      <c r="D23" s="32"/>
      <c r="E23" s="36"/>
      <c r="F23" s="48">
        <v>50</v>
      </c>
      <c r="G23" s="48">
        <v>12</v>
      </c>
      <c r="H23" s="36"/>
      <c r="I23" s="48">
        <v>1</v>
      </c>
      <c r="J23" s="65"/>
      <c r="K23" s="36"/>
      <c r="L23" s="36"/>
      <c r="M23" s="36"/>
    </row>
    <row r="24" spans="1:13" ht="13.8">
      <c r="A24" s="22"/>
      <c r="B24" s="23"/>
      <c r="C24" s="31" t="s">
        <v>26</v>
      </c>
      <c r="D24" s="32"/>
      <c r="E24" s="36"/>
      <c r="F24" s="48">
        <v>56</v>
      </c>
      <c r="G24" s="48">
        <v>12</v>
      </c>
      <c r="H24" s="36"/>
      <c r="I24" s="48">
        <v>7</v>
      </c>
      <c r="J24" s="65"/>
      <c r="K24" s="36"/>
      <c r="L24" s="36"/>
      <c r="M24" s="36"/>
    </row>
    <row r="25" spans="1:13" ht="13.8">
      <c r="A25" s="22"/>
      <c r="B25" s="23"/>
      <c r="C25" s="68" t="s">
        <v>112</v>
      </c>
      <c r="D25" s="32"/>
      <c r="E25" s="36"/>
      <c r="F25" s="69"/>
      <c r="G25" s="69"/>
      <c r="H25" s="36"/>
      <c r="I25" s="69"/>
      <c r="J25" s="70"/>
      <c r="K25" s="36"/>
      <c r="L25" s="36"/>
      <c r="M25" s="36"/>
    </row>
    <row r="26" spans="1:13" ht="13.8">
      <c r="A26" s="22" t="s">
        <v>11</v>
      </c>
      <c r="B26" s="23"/>
      <c r="C26" s="71" t="s">
        <v>11</v>
      </c>
      <c r="D26" s="32"/>
      <c r="E26" s="72"/>
      <c r="F26" s="72"/>
      <c r="G26" s="73"/>
      <c r="H26" s="73"/>
      <c r="I26" s="73"/>
      <c r="J26" s="73"/>
      <c r="K26" s="36"/>
      <c r="L26" s="36"/>
      <c r="M26" s="36"/>
    </row>
    <row r="27" spans="1:13" ht="14.25" customHeight="1">
      <c r="A27" s="22"/>
      <c r="B27" s="23"/>
      <c r="C27" s="16" t="s">
        <v>20</v>
      </c>
      <c r="D27" s="32"/>
      <c r="E27" s="72"/>
      <c r="F27" s="72"/>
      <c r="G27" s="73"/>
      <c r="H27" s="73"/>
      <c r="I27" s="73"/>
      <c r="J27" s="73"/>
      <c r="K27" s="36"/>
      <c r="L27" s="36"/>
      <c r="M27" s="36"/>
    </row>
    <row r="28" spans="1:13" ht="13.8">
      <c r="A28" s="22" t="s">
        <v>11</v>
      </c>
      <c r="B28" s="23"/>
      <c r="C28" s="31" t="s">
        <v>111</v>
      </c>
      <c r="D28" s="32"/>
      <c r="E28" s="74"/>
      <c r="F28" s="65"/>
      <c r="G28" s="65"/>
      <c r="H28" s="74"/>
      <c r="I28" s="226"/>
      <c r="J28" s="36"/>
      <c r="K28" s="36"/>
      <c r="L28" s="36"/>
      <c r="M28" s="36"/>
    </row>
    <row r="29" spans="1:13" ht="13.8">
      <c r="A29" s="22"/>
      <c r="B29" s="23"/>
      <c r="C29" s="31" t="s">
        <v>110</v>
      </c>
      <c r="D29" s="32"/>
      <c r="E29" s="74"/>
      <c r="F29" s="65"/>
      <c r="G29" s="65"/>
      <c r="H29" s="74"/>
      <c r="I29" s="226">
        <v>13</v>
      </c>
      <c r="J29" s="36"/>
      <c r="K29" s="36"/>
      <c r="L29" s="36"/>
      <c r="M29" s="36"/>
    </row>
    <row r="30" spans="1:13" ht="13.8">
      <c r="A30" s="22"/>
      <c r="B30" s="23"/>
      <c r="C30" s="68" t="s">
        <v>113</v>
      </c>
      <c r="D30" s="18"/>
      <c r="E30" s="74"/>
      <c r="F30" s="65"/>
      <c r="G30" s="65"/>
      <c r="H30" s="74"/>
      <c r="I30" s="226"/>
      <c r="J30" s="36"/>
      <c r="K30" s="73"/>
      <c r="L30" s="73"/>
      <c r="M30" s="73"/>
    </row>
    <row r="31" spans="1:13" ht="13.8">
      <c r="A31" s="22"/>
      <c r="B31" s="23"/>
      <c r="C31" s="218" t="s">
        <v>11</v>
      </c>
      <c r="D31" s="18"/>
      <c r="E31" s="75"/>
      <c r="F31" s="76"/>
      <c r="G31" s="19"/>
      <c r="H31" s="19"/>
      <c r="I31" s="19"/>
      <c r="J31" s="19"/>
      <c r="K31" s="77"/>
      <c r="L31" s="77"/>
      <c r="M31" s="77"/>
    </row>
    <row r="32" spans="1:13" ht="12" customHeight="1">
      <c r="A32" s="22" t="s">
        <v>11</v>
      </c>
      <c r="B32" s="23"/>
      <c r="C32" s="22"/>
      <c r="D32" s="18"/>
      <c r="E32" s="19"/>
      <c r="F32" s="19"/>
      <c r="G32" s="19"/>
      <c r="H32" s="19"/>
      <c r="I32" s="19"/>
      <c r="J32" s="19"/>
      <c r="K32" s="19"/>
      <c r="L32" s="19"/>
      <c r="M32" s="19"/>
    </row>
    <row r="33" spans="1:13" ht="42.75" customHeight="1">
      <c r="A33" s="22" t="s">
        <v>27</v>
      </c>
      <c r="B33" s="23"/>
      <c r="C33" s="22" t="s">
        <v>124</v>
      </c>
      <c r="D33" s="18"/>
      <c r="E33" s="219" t="s">
        <v>133</v>
      </c>
      <c r="F33" s="78"/>
      <c r="G33" s="78"/>
      <c r="H33" s="78"/>
      <c r="I33" s="78"/>
      <c r="J33" s="78"/>
      <c r="K33" s="78"/>
      <c r="L33" s="79"/>
      <c r="M33" s="80"/>
    </row>
    <row r="34" spans="1:13" ht="15.75" customHeight="1">
      <c r="A34" s="22" t="s">
        <v>11</v>
      </c>
      <c r="B34" s="23"/>
      <c r="C34" s="22"/>
      <c r="D34" s="18"/>
      <c r="E34" s="19"/>
      <c r="F34" s="19"/>
      <c r="G34" s="19"/>
      <c r="H34" s="19"/>
      <c r="I34" s="19"/>
      <c r="J34" s="19"/>
      <c r="K34" s="19"/>
      <c r="L34" s="19"/>
      <c r="M34" s="19"/>
    </row>
    <row r="35" spans="1:13" ht="36">
      <c r="A35" s="16" t="s">
        <v>28</v>
      </c>
      <c r="B35" s="17"/>
      <c r="C35" s="22"/>
      <c r="D35" s="18"/>
      <c r="E35" s="24" t="s">
        <v>29</v>
      </c>
      <c r="F35" s="29" t="s">
        <v>69</v>
      </c>
      <c r="G35" s="29" t="s">
        <v>30</v>
      </c>
      <c r="H35" s="29" t="s">
        <v>31</v>
      </c>
      <c r="I35" s="29" t="s">
        <v>32</v>
      </c>
      <c r="J35" s="30" t="s">
        <v>33</v>
      </c>
      <c r="K35" s="19"/>
      <c r="L35" s="27"/>
      <c r="M35" s="19"/>
    </row>
    <row r="36" spans="1:13" ht="13.8">
      <c r="A36" s="22" t="s">
        <v>34</v>
      </c>
      <c r="B36" s="23"/>
      <c r="C36" s="31" t="s">
        <v>35</v>
      </c>
      <c r="D36" s="18"/>
      <c r="E36" s="81">
        <v>414</v>
      </c>
      <c r="F36" s="82">
        <v>214</v>
      </c>
      <c r="G36" s="82">
        <v>167</v>
      </c>
      <c r="H36" s="221">
        <v>16</v>
      </c>
      <c r="I36" s="82">
        <v>6</v>
      </c>
      <c r="J36" s="83"/>
      <c r="K36" s="19"/>
      <c r="L36" s="19"/>
      <c r="M36" s="19"/>
    </row>
    <row r="37" spans="1:13" ht="13.8">
      <c r="A37" s="22"/>
      <c r="B37" s="23"/>
      <c r="C37" s="31" t="s">
        <v>36</v>
      </c>
      <c r="D37" s="18"/>
      <c r="E37" s="81">
        <v>384</v>
      </c>
      <c r="F37" s="82">
        <v>433</v>
      </c>
      <c r="G37" s="82">
        <v>230</v>
      </c>
      <c r="H37" s="221">
        <v>19</v>
      </c>
      <c r="I37" s="82">
        <v>238</v>
      </c>
      <c r="J37" s="83">
        <v>11</v>
      </c>
      <c r="K37" s="19"/>
      <c r="L37" s="19"/>
      <c r="M37" s="19"/>
    </row>
    <row r="38" spans="1:13" ht="13.8">
      <c r="A38" s="22"/>
      <c r="B38" s="23"/>
      <c r="C38" s="31" t="s">
        <v>37</v>
      </c>
      <c r="D38" s="18"/>
      <c r="E38" s="81">
        <v>330</v>
      </c>
      <c r="F38" s="82">
        <v>898</v>
      </c>
      <c r="G38" s="82">
        <v>762</v>
      </c>
      <c r="H38" s="221">
        <v>23</v>
      </c>
      <c r="I38" s="82">
        <v>202</v>
      </c>
      <c r="J38" s="83">
        <v>20</v>
      </c>
      <c r="K38" s="19"/>
      <c r="L38" s="19"/>
      <c r="M38" s="19"/>
    </row>
    <row r="39" spans="1:13" ht="13.8">
      <c r="A39" s="22"/>
      <c r="B39" s="23"/>
      <c r="C39" s="31" t="s">
        <v>38</v>
      </c>
      <c r="D39" s="18"/>
      <c r="E39" s="81">
        <v>8</v>
      </c>
      <c r="F39" s="82">
        <v>1027</v>
      </c>
      <c r="G39" s="82">
        <v>988</v>
      </c>
      <c r="H39" s="221">
        <v>22</v>
      </c>
      <c r="I39" s="82">
        <v>305</v>
      </c>
      <c r="J39" s="83"/>
      <c r="K39" s="19"/>
      <c r="L39" s="19"/>
      <c r="M39" s="19"/>
    </row>
    <row r="40" spans="1:13" ht="13.8">
      <c r="A40" s="22"/>
      <c r="B40" s="23"/>
      <c r="C40" s="31" t="s">
        <v>39</v>
      </c>
      <c r="D40" s="18"/>
      <c r="E40" s="81">
        <v>30</v>
      </c>
      <c r="F40" s="82">
        <v>394</v>
      </c>
      <c r="G40" s="82">
        <v>337</v>
      </c>
      <c r="H40" s="221">
        <v>37</v>
      </c>
      <c r="I40" s="82">
        <v>63</v>
      </c>
      <c r="J40" s="83">
        <v>11</v>
      </c>
      <c r="K40" s="19"/>
      <c r="L40" s="19"/>
      <c r="M40" s="19"/>
    </row>
    <row r="41" spans="1:13" ht="13.8">
      <c r="A41" s="22"/>
      <c r="B41" s="23"/>
      <c r="C41" s="31" t="s">
        <v>40</v>
      </c>
      <c r="D41" s="18"/>
      <c r="E41" s="84"/>
      <c r="F41" s="85"/>
      <c r="G41" s="85"/>
      <c r="H41" s="224"/>
      <c r="I41" s="85"/>
      <c r="J41" s="86"/>
      <c r="K41" s="19"/>
      <c r="L41" s="19"/>
      <c r="M41" s="19"/>
    </row>
    <row r="42" spans="1:13" ht="13.8">
      <c r="A42" s="22"/>
      <c r="B42" s="23"/>
      <c r="C42" s="31"/>
      <c r="D42" s="18"/>
      <c r="E42" s="36"/>
      <c r="F42" s="36"/>
      <c r="G42" s="36"/>
      <c r="H42" s="36"/>
      <c r="I42" s="36"/>
      <c r="J42" s="36"/>
      <c r="K42" s="87" t="s">
        <v>11</v>
      </c>
      <c r="L42" s="75"/>
      <c r="M42" s="75"/>
    </row>
    <row r="43" spans="1:13" ht="13.8">
      <c r="A43" s="22"/>
      <c r="B43" s="23"/>
      <c r="C43" s="31" t="s">
        <v>41</v>
      </c>
      <c r="D43" s="18"/>
      <c r="E43" s="52">
        <v>78</v>
      </c>
      <c r="F43" s="55">
        <v>9</v>
      </c>
      <c r="G43" s="55">
        <v>128</v>
      </c>
      <c r="H43" s="227">
        <v>18</v>
      </c>
      <c r="I43" s="55">
        <v>1</v>
      </c>
      <c r="J43" s="56">
        <v>6</v>
      </c>
      <c r="K43" s="19"/>
      <c r="L43" s="19"/>
      <c r="M43" s="19"/>
    </row>
    <row r="44" spans="1:13" ht="13.8">
      <c r="A44" s="22"/>
      <c r="B44" s="23"/>
      <c r="C44" s="31" t="s">
        <v>129</v>
      </c>
      <c r="D44" s="18"/>
      <c r="E44" s="33">
        <v>29</v>
      </c>
      <c r="F44" s="39">
        <v>61</v>
      </c>
      <c r="G44" s="39">
        <v>337</v>
      </c>
      <c r="H44" s="221">
        <v>37</v>
      </c>
      <c r="I44" s="39">
        <v>90</v>
      </c>
      <c r="J44" s="40">
        <v>11</v>
      </c>
      <c r="K44" s="19"/>
      <c r="L44" s="19"/>
      <c r="M44" s="19"/>
    </row>
    <row r="45" spans="1:13" ht="13.8">
      <c r="A45" s="22"/>
      <c r="B45" s="23"/>
      <c r="C45" s="31" t="s">
        <v>127</v>
      </c>
      <c r="D45" s="18"/>
      <c r="E45" s="33">
        <v>140</v>
      </c>
      <c r="F45" s="39">
        <v>7</v>
      </c>
      <c r="G45" s="39">
        <v>36</v>
      </c>
      <c r="H45" s="221">
        <v>18</v>
      </c>
      <c r="I45" s="39"/>
      <c r="J45" s="40">
        <v>6</v>
      </c>
      <c r="K45" s="19"/>
      <c r="L45" s="19"/>
      <c r="M45" s="19"/>
    </row>
    <row r="46" spans="1:13" ht="13.8">
      <c r="A46" s="22"/>
      <c r="B46" s="23"/>
      <c r="C46" s="31" t="s">
        <v>126</v>
      </c>
      <c r="D46" s="18"/>
      <c r="E46" s="33">
        <v>129</v>
      </c>
      <c r="F46" s="39"/>
      <c r="G46" s="39"/>
      <c r="H46" s="221"/>
      <c r="I46" s="39"/>
      <c r="J46" s="40"/>
      <c r="K46" s="19"/>
      <c r="L46" s="19"/>
      <c r="M46" s="19"/>
    </row>
    <row r="47" spans="1:13" ht="13.8">
      <c r="A47" s="22"/>
      <c r="B47" s="23"/>
      <c r="C47" s="31" t="s">
        <v>128</v>
      </c>
      <c r="D47" s="18"/>
      <c r="E47" s="33">
        <v>34</v>
      </c>
      <c r="F47" s="39">
        <v>9</v>
      </c>
      <c r="G47" s="39">
        <v>167</v>
      </c>
      <c r="H47" s="221">
        <v>20</v>
      </c>
      <c r="I47" s="39"/>
      <c r="J47" s="40"/>
      <c r="K47" s="19"/>
      <c r="L47" s="19"/>
      <c r="M47" s="19"/>
    </row>
    <row r="48" spans="1:13" ht="13.8">
      <c r="A48" s="22"/>
      <c r="B48" s="23"/>
      <c r="C48" s="31" t="s">
        <v>130</v>
      </c>
      <c r="D48" s="18"/>
      <c r="E48" s="33">
        <v>260</v>
      </c>
      <c r="F48" s="39"/>
      <c r="G48" s="39"/>
      <c r="H48" s="221"/>
      <c r="I48" s="39"/>
      <c r="J48" s="40"/>
      <c r="K48" s="19"/>
      <c r="L48" s="19"/>
      <c r="M48" s="19"/>
    </row>
    <row r="49" spans="1:14" ht="13.8">
      <c r="A49" s="22"/>
      <c r="B49" s="23"/>
      <c r="C49" s="68" t="s">
        <v>55</v>
      </c>
      <c r="D49" s="18"/>
      <c r="E49" s="44"/>
      <c r="F49" s="57"/>
      <c r="G49" s="57"/>
      <c r="H49" s="224"/>
      <c r="I49" s="57"/>
      <c r="J49" s="47"/>
      <c r="K49" s="19"/>
      <c r="L49" s="19"/>
      <c r="M49" s="19"/>
    </row>
    <row r="50" spans="1:14" ht="13.8">
      <c r="A50" s="22"/>
      <c r="B50" s="23"/>
      <c r="C50" s="225" t="s">
        <v>11</v>
      </c>
      <c r="D50" s="18"/>
      <c r="E50" s="19"/>
      <c r="F50" s="19"/>
      <c r="G50" s="19"/>
      <c r="H50" s="19"/>
      <c r="I50" s="19"/>
      <c r="J50" s="19"/>
      <c r="K50" s="87" t="s">
        <v>11</v>
      </c>
      <c r="L50" s="75"/>
      <c r="M50" s="75"/>
    </row>
    <row r="51" spans="1:14" ht="13.8">
      <c r="A51" s="22"/>
      <c r="B51" s="23"/>
      <c r="C51" s="22"/>
      <c r="D51" s="18"/>
      <c r="E51" s="19"/>
      <c r="F51" s="19"/>
      <c r="G51" s="19"/>
      <c r="H51" s="19"/>
      <c r="I51" s="19"/>
      <c r="J51" s="19"/>
      <c r="K51" s="19"/>
      <c r="L51" s="19"/>
      <c r="M51" s="19"/>
    </row>
    <row r="52" spans="1:14" ht="26.4">
      <c r="A52" s="22" t="s">
        <v>42</v>
      </c>
      <c r="B52" s="23"/>
      <c r="C52" s="22" t="s">
        <v>43</v>
      </c>
      <c r="D52" s="18"/>
      <c r="E52" s="24" t="s">
        <v>44</v>
      </c>
      <c r="F52" s="29" t="s">
        <v>45</v>
      </c>
      <c r="G52" s="29" t="s">
        <v>46</v>
      </c>
      <c r="H52" s="29" t="s">
        <v>47</v>
      </c>
      <c r="I52" s="29" t="s">
        <v>48</v>
      </c>
      <c r="J52" s="29" t="s">
        <v>118</v>
      </c>
      <c r="K52" s="76"/>
      <c r="L52" s="19"/>
      <c r="M52" s="19"/>
    </row>
    <row r="53" spans="1:14" ht="13.8">
      <c r="A53" s="22"/>
      <c r="B53" s="23"/>
      <c r="C53" s="22" t="s">
        <v>50</v>
      </c>
      <c r="D53" s="18"/>
      <c r="E53" s="33">
        <v>84428</v>
      </c>
      <c r="F53" s="39">
        <v>27362</v>
      </c>
      <c r="G53" s="39">
        <v>173329</v>
      </c>
      <c r="H53" s="39">
        <v>72001</v>
      </c>
      <c r="I53" s="39">
        <v>451</v>
      </c>
      <c r="J53" s="39">
        <v>2015</v>
      </c>
      <c r="K53" s="76"/>
      <c r="L53" s="19"/>
      <c r="M53" s="19"/>
    </row>
    <row r="54" spans="1:14" ht="13.8">
      <c r="A54" s="22"/>
      <c r="B54" s="23"/>
      <c r="C54" s="22" t="s">
        <v>51</v>
      </c>
      <c r="D54" s="18"/>
      <c r="E54" s="220">
        <v>41</v>
      </c>
      <c r="F54" s="221">
        <v>30</v>
      </c>
      <c r="G54" s="221">
        <v>142</v>
      </c>
      <c r="H54" s="221">
        <v>17</v>
      </c>
      <c r="I54" s="221">
        <v>3</v>
      </c>
      <c r="J54" s="221"/>
      <c r="K54" s="76"/>
      <c r="L54" s="19"/>
      <c r="M54" s="19"/>
    </row>
    <row r="55" spans="1:14" ht="13.8">
      <c r="A55" s="22"/>
      <c r="B55" s="23"/>
      <c r="C55" s="22" t="s">
        <v>58</v>
      </c>
      <c r="D55" s="18"/>
      <c r="E55" s="222">
        <v>1617</v>
      </c>
      <c r="F55" s="221">
        <v>1552</v>
      </c>
      <c r="G55" s="221">
        <v>12217</v>
      </c>
      <c r="H55" s="221">
        <v>2478</v>
      </c>
      <c r="I55" s="221">
        <v>50</v>
      </c>
      <c r="J55" s="221"/>
      <c r="K55" s="76"/>
      <c r="L55" s="19"/>
      <c r="M55" s="19"/>
    </row>
    <row r="56" spans="1:14" ht="13.8">
      <c r="A56" s="22"/>
      <c r="B56" s="23"/>
      <c r="C56" s="22" t="s">
        <v>52</v>
      </c>
      <c r="D56" s="18"/>
      <c r="E56" s="222">
        <v>2</v>
      </c>
      <c r="F56" s="221">
        <v>1</v>
      </c>
      <c r="G56" s="221">
        <v>27</v>
      </c>
      <c r="H56" s="221">
        <v>0</v>
      </c>
      <c r="I56" s="221">
        <v>0</v>
      </c>
      <c r="J56" s="221">
        <v>1</v>
      </c>
      <c r="K56" s="76"/>
      <c r="L56" s="19"/>
      <c r="M56" s="19"/>
    </row>
    <row r="57" spans="1:14" ht="13.8">
      <c r="A57" s="22" t="s">
        <v>11</v>
      </c>
      <c r="B57" s="23"/>
      <c r="C57" s="22" t="s">
        <v>53</v>
      </c>
      <c r="D57" s="18"/>
      <c r="E57" s="223">
        <v>1</v>
      </c>
      <c r="F57" s="224"/>
      <c r="G57" s="224">
        <v>12</v>
      </c>
      <c r="H57" s="224">
        <v>1</v>
      </c>
      <c r="I57" s="224"/>
      <c r="J57" s="224"/>
      <c r="K57" s="76"/>
      <c r="L57" s="19"/>
      <c r="M57" s="19"/>
    </row>
    <row r="58" spans="1:14" s="91" customFormat="1" ht="409.5" customHeight="1">
      <c r="A58" s="88"/>
      <c r="B58" s="89"/>
      <c r="C58" s="88"/>
      <c r="D58" s="88"/>
      <c r="E58" s="90"/>
      <c r="F58" s="90"/>
      <c r="G58" s="90"/>
      <c r="H58" s="90"/>
      <c r="I58" s="90"/>
      <c r="J58" s="90"/>
      <c r="K58" s="90"/>
      <c r="L58" s="90"/>
      <c r="M58" s="90"/>
    </row>
    <row r="59" spans="1:14" s="95" customFormat="1" ht="13.8">
      <c r="A59" s="92" t="s">
        <v>11</v>
      </c>
      <c r="B59" s="93"/>
      <c r="C59" s="92"/>
      <c r="D59" s="92"/>
      <c r="E59" s="94"/>
      <c r="F59" s="94"/>
      <c r="G59" s="94"/>
      <c r="H59" s="94"/>
      <c r="I59" s="94"/>
      <c r="J59" s="94"/>
      <c r="K59" s="94"/>
      <c r="L59" s="94"/>
      <c r="M59" s="94"/>
      <c r="N59" s="91"/>
    </row>
    <row r="60" spans="1:14" s="95" customFormat="1" ht="13.8">
      <c r="A60" s="92"/>
      <c r="B60" s="93"/>
      <c r="C60" s="92" t="s">
        <v>11</v>
      </c>
      <c r="D60" s="92"/>
      <c r="E60" s="94"/>
      <c r="F60" s="94"/>
      <c r="G60" s="94"/>
      <c r="H60" s="94"/>
      <c r="I60" s="94"/>
      <c r="J60" s="94"/>
      <c r="K60" s="94"/>
      <c r="L60" s="96"/>
      <c r="M60" s="96"/>
      <c r="N60" s="91"/>
    </row>
  </sheetData>
  <sheetProtection algorithmName="SHA-512" hashValue="lQ0fR7xW7lkrqC3RQz9eZe60CX4rjU9is/T4xHg73haZzljtQSXi1oMNKryC5maebMRo+zGWMySs5g5I7zzNIA==" saltValue="Uxo1IAZ1BG4orhr/eANQiw==" spinCount="100000" sheet="1" selectLockedCells="1"/>
  <pageMargins left="0.45000004799999999" right="0.45000004799999999" top="0.5" bottom="0.25" header="0.30000001192092901" footer="0.30000001192092901"/>
  <pageSetup paperSize="5" orientation="landscape" useFirstPageNumber="1" r:id="rId1"/>
  <headerFooter alignWithMargins="0"/>
  <rowBreaks count="1" manualBreakCount="1">
    <brk id="34"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249977111117893"/>
  </sheetPr>
  <dimension ref="A1:V89"/>
  <sheetViews>
    <sheetView tabSelected="1" topLeftCell="A42" workbookViewId="0">
      <selection activeCell="K50" sqref="K50 K52"/>
    </sheetView>
  </sheetViews>
  <sheetFormatPr defaultColWidth="10.19921875" defaultRowHeight="13.8"/>
  <cols>
    <col min="1" max="1" width="25" style="107" customWidth="1"/>
    <col min="2" max="2" width="1.8984375" style="209" customWidth="1"/>
    <col min="3" max="3" width="36.8984375" style="107" customWidth="1"/>
    <col min="4" max="4" width="1.59765625" style="107" customWidth="1"/>
    <col min="5" max="5" width="10.5" style="210" customWidth="1"/>
    <col min="6" max="6" width="12.19921875" style="210" customWidth="1"/>
    <col min="7" max="7" width="9.59765625" style="210" customWidth="1"/>
    <col min="8" max="8" width="10.8984375" style="210" customWidth="1"/>
    <col min="9" max="9" width="11.69921875" style="210" customWidth="1"/>
    <col min="10" max="10" width="11" style="210" customWidth="1"/>
    <col min="11" max="11" width="8.59765625" style="210" customWidth="1"/>
    <col min="12" max="12" width="7.3984375" style="210" customWidth="1"/>
    <col min="13" max="13" width="5.5" style="210" customWidth="1"/>
    <col min="14" max="14" width="10.59765625" style="104" customWidth="1"/>
    <col min="15" max="18" width="10.19921875" style="104"/>
    <col min="19" max="16384" width="10.19921875" style="107"/>
  </cols>
  <sheetData>
    <row r="1" spans="1:22">
      <c r="A1" s="99" t="s">
        <v>11</v>
      </c>
      <c r="B1" s="100"/>
      <c r="C1" s="101" t="str">
        <f>Implementation!$C$1</f>
        <v xml:space="preserve">YANJEP 2017 </v>
      </c>
      <c r="D1" s="102"/>
      <c r="E1" s="103"/>
      <c r="F1" s="103"/>
      <c r="G1" s="103"/>
      <c r="H1" s="103"/>
      <c r="I1" s="103"/>
      <c r="J1" s="103"/>
      <c r="K1" s="103"/>
      <c r="L1" s="103"/>
      <c r="M1" s="103"/>
      <c r="O1" s="105"/>
      <c r="P1" s="105"/>
      <c r="Q1" s="105"/>
      <c r="R1" s="105"/>
      <c r="S1" s="106"/>
      <c r="T1" s="106"/>
      <c r="U1" s="106"/>
      <c r="V1" s="106"/>
    </row>
    <row r="2" spans="1:22" ht="14.4" thickBot="1">
      <c r="A2" s="108"/>
      <c r="B2" s="109"/>
      <c r="C2" s="110" t="s">
        <v>2</v>
      </c>
      <c r="D2" s="102"/>
      <c r="E2" s="103"/>
      <c r="F2" s="103"/>
      <c r="G2" s="103"/>
      <c r="H2" s="103"/>
      <c r="I2" s="103"/>
      <c r="J2" s="103"/>
      <c r="K2" s="103"/>
      <c r="L2" s="103"/>
      <c r="M2" s="103"/>
      <c r="O2" s="105"/>
      <c r="P2" s="105"/>
      <c r="Q2" s="105"/>
      <c r="R2" s="105"/>
      <c r="S2" s="106"/>
      <c r="T2" s="106"/>
      <c r="U2" s="106"/>
      <c r="V2" s="106"/>
    </row>
    <row r="3" spans="1:22" ht="36">
      <c r="A3" s="111" t="s">
        <v>73</v>
      </c>
      <c r="B3" s="109"/>
      <c r="C3" s="99" t="s">
        <v>3</v>
      </c>
      <c r="D3" s="102"/>
      <c r="E3" s="112" t="s">
        <v>56</v>
      </c>
      <c r="F3" s="112" t="s">
        <v>72</v>
      </c>
      <c r="G3" s="112" t="s">
        <v>4</v>
      </c>
      <c r="H3" s="113" t="s">
        <v>74</v>
      </c>
      <c r="I3" s="112" t="s">
        <v>6</v>
      </c>
      <c r="J3" s="112" t="s">
        <v>7</v>
      </c>
      <c r="K3" s="112" t="s">
        <v>8</v>
      </c>
      <c r="L3" s="112" t="s">
        <v>9</v>
      </c>
      <c r="M3" s="112" t="s">
        <v>5</v>
      </c>
      <c r="O3" s="105"/>
      <c r="P3" s="105"/>
      <c r="Q3" s="105"/>
      <c r="R3" s="105"/>
      <c r="S3" s="106"/>
      <c r="T3" s="106"/>
      <c r="U3" s="106"/>
      <c r="V3" s="106"/>
    </row>
    <row r="4" spans="1:22">
      <c r="A4" s="114" t="s">
        <v>75</v>
      </c>
      <c r="B4" s="109"/>
      <c r="C4" s="115" t="s">
        <v>10</v>
      </c>
      <c r="D4" s="116"/>
      <c r="E4" s="117"/>
      <c r="F4" s="117"/>
      <c r="G4" s="117"/>
      <c r="H4" s="118">
        <f>SUM(Implementation!E4:G4)</f>
        <v>140</v>
      </c>
      <c r="I4" s="117"/>
      <c r="J4" s="117"/>
      <c r="K4" s="117"/>
      <c r="L4" s="117"/>
      <c r="M4" s="117"/>
      <c r="N4" s="119"/>
      <c r="O4" s="105"/>
      <c r="P4" s="105"/>
      <c r="Q4" s="105"/>
      <c r="R4" s="105"/>
      <c r="S4" s="106"/>
      <c r="T4" s="106"/>
      <c r="U4" s="106"/>
      <c r="V4" s="106"/>
    </row>
    <row r="5" spans="1:22">
      <c r="A5" s="120">
        <f>SUM(H8,H16,H18,H28)</f>
        <v>4878</v>
      </c>
      <c r="B5" s="109"/>
      <c r="C5" s="115" t="s">
        <v>12</v>
      </c>
      <c r="D5" s="116"/>
      <c r="E5" s="117"/>
      <c r="F5" s="117"/>
      <c r="G5" s="117"/>
      <c r="H5" s="118">
        <f>SUM(Implementation!E5:G5)</f>
        <v>3316</v>
      </c>
      <c r="I5" s="117"/>
      <c r="J5" s="117"/>
      <c r="K5" s="117"/>
      <c r="L5" s="117"/>
      <c r="M5" s="117"/>
      <c r="N5" s="119"/>
      <c r="O5" s="105"/>
      <c r="P5" s="105"/>
      <c r="Q5" s="105"/>
      <c r="R5" s="105"/>
      <c r="S5" s="106"/>
      <c r="T5" s="106"/>
      <c r="U5" s="106"/>
      <c r="V5" s="106"/>
    </row>
    <row r="6" spans="1:22">
      <c r="A6" s="114" t="s">
        <v>76</v>
      </c>
      <c r="B6" s="109"/>
      <c r="C6" s="115" t="s">
        <v>13</v>
      </c>
      <c r="D6" s="116"/>
      <c r="E6" s="117"/>
      <c r="F6" s="117"/>
      <c r="G6" s="117"/>
      <c r="H6" s="118">
        <f>SUM(Implementation!E6:G6)</f>
        <v>491</v>
      </c>
      <c r="I6" s="117"/>
      <c r="J6" s="117"/>
      <c r="K6" s="117"/>
      <c r="L6" s="117"/>
      <c r="M6" s="117"/>
      <c r="N6" s="119"/>
      <c r="O6" s="105"/>
      <c r="P6" s="105"/>
      <c r="Q6" s="105"/>
      <c r="R6" s="105"/>
      <c r="S6" s="106"/>
      <c r="T6" s="106"/>
      <c r="U6" s="106"/>
      <c r="V6" s="106"/>
    </row>
    <row r="7" spans="1:22">
      <c r="A7" s="121">
        <f>SUM(H10,H17,H19,K56:K59,M44)</f>
        <v>412607.6</v>
      </c>
      <c r="B7" s="109"/>
      <c r="C7" s="115" t="s">
        <v>14</v>
      </c>
      <c r="D7" s="116"/>
      <c r="E7" s="117"/>
      <c r="F7" s="117"/>
      <c r="G7" s="117"/>
      <c r="H7" s="118">
        <f>SUM(Implementation!E7:G7)</f>
        <v>71</v>
      </c>
      <c r="I7" s="117"/>
      <c r="J7" s="117"/>
      <c r="K7" s="117"/>
      <c r="L7" s="117"/>
      <c r="M7" s="117"/>
      <c r="N7" s="119"/>
      <c r="O7" s="105"/>
      <c r="P7" s="105"/>
      <c r="Q7" s="105"/>
      <c r="R7" s="105"/>
      <c r="S7" s="106"/>
      <c r="T7" s="106"/>
      <c r="U7" s="106"/>
      <c r="V7" s="106"/>
    </row>
    <row r="8" spans="1:22">
      <c r="A8" s="114" t="s">
        <v>77</v>
      </c>
      <c r="B8" s="109"/>
      <c r="C8" s="115" t="s">
        <v>54</v>
      </c>
      <c r="D8" s="116"/>
      <c r="E8" s="122">
        <f>SUM(Implementation!E4:E7)</f>
        <v>3950</v>
      </c>
      <c r="F8" s="122">
        <f>SUM(Implementation!F4:F7)</f>
        <v>63</v>
      </c>
      <c r="G8" s="123">
        <f>SUM(Implementation!G4:G7)</f>
        <v>5</v>
      </c>
      <c r="H8" s="124">
        <f>SUM(H4:H7)</f>
        <v>4018</v>
      </c>
      <c r="I8" s="125">
        <f>SUM(Implementation!I4:I7)</f>
        <v>443</v>
      </c>
      <c r="J8" s="126">
        <f>SUM(Implementation!J4:J7)</f>
        <v>148</v>
      </c>
      <c r="K8" s="126">
        <f>SUM(Implementation!K4:K7)</f>
        <v>249</v>
      </c>
      <c r="L8" s="126">
        <f>SUM(Implementation!L4:L7)</f>
        <v>46</v>
      </c>
      <c r="M8" s="127">
        <f>SUM(Implementation!M4:M7)</f>
        <v>199</v>
      </c>
      <c r="N8" s="119" t="s">
        <v>11</v>
      </c>
      <c r="O8" s="105"/>
      <c r="P8" s="105"/>
      <c r="Q8" s="105"/>
      <c r="R8" s="105"/>
      <c r="S8" s="106"/>
      <c r="T8" s="106"/>
      <c r="U8" s="106"/>
      <c r="V8" s="106"/>
    </row>
    <row r="9" spans="1:22" ht="14.4" thickBot="1">
      <c r="A9" s="128">
        <f>SUM(I35)</f>
        <v>815</v>
      </c>
      <c r="B9" s="109"/>
      <c r="C9" s="115" t="s">
        <v>15</v>
      </c>
      <c r="D9" s="116"/>
      <c r="E9" s="117"/>
      <c r="F9" s="117"/>
      <c r="G9" s="117"/>
      <c r="H9" s="129"/>
      <c r="I9" s="118">
        <f>SUM(Implementation!E8:G8)</f>
        <v>213</v>
      </c>
      <c r="J9" s="117"/>
      <c r="K9" s="117"/>
      <c r="L9" s="117"/>
      <c r="M9" s="105"/>
      <c r="O9" s="105"/>
      <c r="P9" s="105"/>
      <c r="Q9" s="105"/>
      <c r="R9" s="105"/>
      <c r="S9" s="106"/>
      <c r="T9" s="106"/>
      <c r="U9" s="106"/>
      <c r="V9" s="106"/>
    </row>
    <row r="10" spans="1:22">
      <c r="A10" s="130" t="s">
        <v>78</v>
      </c>
      <c r="B10" s="109"/>
      <c r="C10" s="115" t="s">
        <v>100</v>
      </c>
      <c r="D10" s="116"/>
      <c r="E10" s="117"/>
      <c r="F10" s="117"/>
      <c r="G10" s="117"/>
      <c r="H10" s="131">
        <f>SUM(Implementation!E9:G9)</f>
        <v>301205</v>
      </c>
      <c r="I10" s="132">
        <f>SUM(I8+Implementation!I8)</f>
        <v>644</v>
      </c>
      <c r="J10" s="132">
        <f>SUM(J8+Implementation!J8)</f>
        <v>174</v>
      </c>
      <c r="K10" s="132">
        <f>SUM(K8+Implementation!K8)</f>
        <v>388</v>
      </c>
      <c r="L10" s="132">
        <f>SUM(L8+Implementation!L8)</f>
        <v>82</v>
      </c>
      <c r="M10" s="103"/>
      <c r="O10" s="105"/>
      <c r="P10" s="105"/>
      <c r="Q10" s="105"/>
      <c r="R10" s="105"/>
      <c r="S10" s="106"/>
      <c r="T10" s="106"/>
      <c r="U10" s="106"/>
      <c r="V10" s="106"/>
    </row>
    <row r="11" spans="1:22">
      <c r="A11" s="114" t="s">
        <v>79</v>
      </c>
      <c r="B11" s="109"/>
      <c r="C11" s="99" t="s">
        <v>71</v>
      </c>
      <c r="D11" s="102"/>
      <c r="E11" s="103"/>
      <c r="F11" s="103"/>
      <c r="G11" s="103"/>
      <c r="H11" s="103"/>
      <c r="I11" s="103"/>
      <c r="J11" s="103"/>
      <c r="K11" s="103"/>
      <c r="L11" s="103"/>
      <c r="M11" s="103"/>
      <c r="O11" s="105"/>
      <c r="P11" s="105"/>
      <c r="Q11" s="105"/>
      <c r="R11" s="105"/>
      <c r="S11" s="106"/>
      <c r="T11" s="106"/>
      <c r="U11" s="106"/>
      <c r="V11" s="106"/>
    </row>
    <row r="12" spans="1:22">
      <c r="A12" s="133">
        <f>SUM(I10/I35)</f>
        <v>0.79018404907975459</v>
      </c>
      <c r="B12" s="134"/>
      <c r="C12" s="115" t="s">
        <v>16</v>
      </c>
      <c r="D12" s="116"/>
      <c r="E12" s="117"/>
      <c r="F12" s="117"/>
      <c r="G12" s="117"/>
      <c r="H12" s="118">
        <f>SUM(Implementation!E11:G11)</f>
        <v>23</v>
      </c>
      <c r="I12" s="117"/>
      <c r="J12" s="117"/>
      <c r="K12" s="117"/>
      <c r="L12" s="117"/>
      <c r="M12" s="117"/>
      <c r="O12" s="105"/>
      <c r="P12" s="105"/>
      <c r="Q12" s="105"/>
      <c r="R12" s="105"/>
      <c r="S12" s="106"/>
      <c r="T12" s="106"/>
      <c r="U12" s="106"/>
      <c r="V12" s="106"/>
    </row>
    <row r="13" spans="1:22">
      <c r="A13" s="114" t="s">
        <v>71</v>
      </c>
      <c r="B13" s="109"/>
      <c r="C13" s="115" t="s">
        <v>12</v>
      </c>
      <c r="D13" s="116"/>
      <c r="E13" s="117"/>
      <c r="F13" s="117"/>
      <c r="G13" s="117"/>
      <c r="H13" s="118">
        <f>SUM(Implementation!E12:G12)</f>
        <v>413</v>
      </c>
      <c r="I13" s="117"/>
      <c r="J13" s="117"/>
      <c r="K13" s="117"/>
      <c r="L13" s="117"/>
      <c r="M13" s="117"/>
      <c r="O13" s="105"/>
      <c r="P13" s="105"/>
      <c r="Q13" s="105"/>
      <c r="R13" s="105"/>
      <c r="S13" s="106"/>
      <c r="T13" s="106"/>
      <c r="U13" s="106"/>
      <c r="V13" s="106"/>
    </row>
    <row r="14" spans="1:22">
      <c r="A14" s="133">
        <f>SUM(I16/I35)</f>
        <v>8.0981595092024544E-2</v>
      </c>
      <c r="B14" s="109"/>
      <c r="C14" s="115" t="s">
        <v>13</v>
      </c>
      <c r="D14" s="116"/>
      <c r="E14" s="117"/>
      <c r="F14" s="117"/>
      <c r="G14" s="117"/>
      <c r="H14" s="118">
        <f>SUM(Implementation!E13:G13)</f>
        <v>8</v>
      </c>
      <c r="I14" s="117"/>
      <c r="J14" s="117"/>
      <c r="K14" s="117"/>
      <c r="L14" s="117"/>
      <c r="M14" s="117"/>
      <c r="O14" s="105"/>
      <c r="P14" s="105"/>
      <c r="Q14" s="105"/>
      <c r="R14" s="105"/>
      <c r="S14" s="106"/>
      <c r="T14" s="106"/>
      <c r="U14" s="106"/>
      <c r="V14" s="106"/>
    </row>
    <row r="15" spans="1:22">
      <c r="A15" s="114" t="s">
        <v>17</v>
      </c>
      <c r="B15" s="109"/>
      <c r="C15" s="115" t="s">
        <v>14</v>
      </c>
      <c r="D15" s="116"/>
      <c r="E15" s="117"/>
      <c r="F15" s="117"/>
      <c r="G15" s="117"/>
      <c r="H15" s="118">
        <f>SUM(Implementation!E14:G14)</f>
        <v>1</v>
      </c>
      <c r="I15" s="117"/>
      <c r="J15" s="117"/>
      <c r="K15" s="117"/>
      <c r="L15" s="117"/>
      <c r="M15" s="117"/>
      <c r="O15" s="105"/>
      <c r="P15" s="105"/>
      <c r="Q15" s="105"/>
      <c r="R15" s="105"/>
      <c r="S15" s="106"/>
      <c r="T15" s="106"/>
      <c r="U15" s="106"/>
      <c r="V15" s="106"/>
    </row>
    <row r="16" spans="1:22">
      <c r="A16" s="133">
        <f>SUM(I18/I35)</f>
        <v>2.2085889570552148E-2</v>
      </c>
      <c r="B16" s="109"/>
      <c r="C16" s="115" t="s">
        <v>54</v>
      </c>
      <c r="D16" s="116"/>
      <c r="E16" s="122">
        <f>SUM(Implementation!E11:E14)</f>
        <v>444</v>
      </c>
      <c r="F16" s="122">
        <f>SUM(Implementation!F11:F14)</f>
        <v>1</v>
      </c>
      <c r="G16" s="122">
        <f>SUM(Implementation!G11:G14)</f>
        <v>0</v>
      </c>
      <c r="H16" s="124">
        <f>SUM(E16:G16)</f>
        <v>445</v>
      </c>
      <c r="I16" s="126">
        <f>SUM(Implementation!I11:I14)</f>
        <v>66</v>
      </c>
      <c r="J16" s="126">
        <f>SUM(Implementation!J11:J14)</f>
        <v>14</v>
      </c>
      <c r="K16" s="126">
        <f>SUM(Implementation!K11:K14)</f>
        <v>51</v>
      </c>
      <c r="L16" s="126">
        <f>SUM(Implementation!L11:L14)</f>
        <v>1</v>
      </c>
      <c r="M16" s="127">
        <f>SUM(Implementation!M11:M14)</f>
        <v>0</v>
      </c>
      <c r="O16" s="105"/>
      <c r="P16" s="105"/>
      <c r="Q16" s="105"/>
      <c r="R16" s="105"/>
      <c r="S16" s="106"/>
      <c r="T16" s="106"/>
      <c r="U16" s="106"/>
      <c r="V16" s="106"/>
    </row>
    <row r="17" spans="1:22">
      <c r="A17" s="114" t="s">
        <v>80</v>
      </c>
      <c r="B17" s="109"/>
      <c r="C17" s="115" t="s">
        <v>59</v>
      </c>
      <c r="D17" s="116"/>
      <c r="E17" s="117"/>
      <c r="F17" s="117"/>
      <c r="G17" s="117"/>
      <c r="H17" s="131">
        <f>SUM(Implementation!E15:G15)</f>
        <v>26339</v>
      </c>
      <c r="I17" s="103"/>
      <c r="J17" s="103"/>
      <c r="K17" s="103"/>
      <c r="L17" s="103"/>
      <c r="M17" s="103"/>
      <c r="O17" s="105"/>
      <c r="P17" s="105"/>
      <c r="Q17" s="105"/>
      <c r="R17" s="105"/>
      <c r="S17" s="106"/>
      <c r="T17" s="106"/>
      <c r="U17" s="106"/>
      <c r="V17" s="106"/>
    </row>
    <row r="18" spans="1:22">
      <c r="A18" s="133">
        <f>SUM(I20/I35)</f>
        <v>3.6809815950920245E-3</v>
      </c>
      <c r="B18" s="109"/>
      <c r="C18" s="99" t="s">
        <v>17</v>
      </c>
      <c r="D18" s="102"/>
      <c r="E18" s="117"/>
      <c r="F18" s="117"/>
      <c r="G18" s="117"/>
      <c r="H18" s="118">
        <f>SUM(Implementation!E16:G16)</f>
        <v>117</v>
      </c>
      <c r="I18" s="126">
        <f>SUM(Implementation!I16)</f>
        <v>18</v>
      </c>
      <c r="J18" s="126">
        <f>SUM(Implementation!J16)</f>
        <v>3</v>
      </c>
      <c r="K18" s="126">
        <f>SUM(Implementation!K16)</f>
        <v>15</v>
      </c>
      <c r="L18" s="126">
        <f>SUM(Implementation!L16)</f>
        <v>0</v>
      </c>
      <c r="M18" s="127">
        <f>SUM(Implementation!M16)</f>
        <v>0</v>
      </c>
      <c r="O18" s="105"/>
      <c r="P18" s="105"/>
      <c r="Q18" s="105"/>
      <c r="R18" s="105"/>
      <c r="S18" s="106"/>
      <c r="T18" s="106"/>
      <c r="U18" s="106"/>
      <c r="V18" s="106"/>
    </row>
    <row r="19" spans="1:22">
      <c r="A19" s="114" t="s">
        <v>81</v>
      </c>
      <c r="B19" s="109"/>
      <c r="C19" s="115" t="s">
        <v>100</v>
      </c>
      <c r="D19" s="102"/>
      <c r="E19" s="117"/>
      <c r="F19" s="117"/>
      <c r="G19" s="117"/>
      <c r="H19" s="131">
        <f>SUM(Implementation!E17:G17)</f>
        <v>8746</v>
      </c>
      <c r="I19" s="135">
        <f>SUM(I8,I16,I18)</f>
        <v>527</v>
      </c>
      <c r="J19" s="135">
        <f>SUM(J8,J16,J18)</f>
        <v>165</v>
      </c>
      <c r="K19" s="135">
        <f>SUM(K8,K16,K18)</f>
        <v>315</v>
      </c>
      <c r="L19" s="135">
        <f>SUM(L8,L16,L18)</f>
        <v>47</v>
      </c>
      <c r="M19" s="136">
        <f>SUM(M8,M18,M16)</f>
        <v>199</v>
      </c>
      <c r="O19" s="105"/>
      <c r="P19" s="105"/>
      <c r="Q19" s="105"/>
      <c r="R19" s="105"/>
      <c r="S19" s="106"/>
      <c r="T19" s="106"/>
      <c r="U19" s="106"/>
      <c r="V19" s="106"/>
    </row>
    <row r="20" spans="1:22">
      <c r="A20" s="133">
        <f>SUM(I34/I35)</f>
        <v>0.10306748466257669</v>
      </c>
      <c r="B20" s="109"/>
      <c r="C20" s="99" t="s">
        <v>18</v>
      </c>
      <c r="D20" s="102"/>
      <c r="E20" s="137"/>
      <c r="F20" s="137"/>
      <c r="G20" s="137"/>
      <c r="H20" s="103" t="s">
        <v>11</v>
      </c>
      <c r="I20" s="138">
        <f>SUM(Implementation!I18)</f>
        <v>3</v>
      </c>
      <c r="J20" s="103"/>
      <c r="K20" s="103"/>
      <c r="L20" s="103"/>
      <c r="M20" s="103"/>
      <c r="O20" s="105"/>
      <c r="P20" s="105"/>
      <c r="Q20" s="105"/>
      <c r="R20" s="105"/>
      <c r="S20" s="106"/>
      <c r="T20" s="106"/>
      <c r="U20" s="106"/>
      <c r="V20" s="106"/>
    </row>
    <row r="21" spans="1:22">
      <c r="A21" s="114" t="s">
        <v>125</v>
      </c>
      <c r="B21" s="109"/>
      <c r="C21" s="110" t="s">
        <v>19</v>
      </c>
      <c r="D21" s="102"/>
      <c r="E21" s="103"/>
      <c r="F21" s="103"/>
      <c r="G21" s="103"/>
      <c r="H21" s="139"/>
      <c r="I21" s="103"/>
      <c r="J21" s="103"/>
      <c r="K21" s="103"/>
      <c r="L21" s="103"/>
      <c r="M21" s="103"/>
      <c r="N21" s="140"/>
      <c r="O21" s="105"/>
      <c r="P21" s="105"/>
      <c r="Q21" s="105"/>
      <c r="R21" s="105"/>
      <c r="S21" s="106"/>
      <c r="T21" s="106"/>
      <c r="U21" s="106"/>
      <c r="V21" s="106"/>
    </row>
    <row r="22" spans="1:22" ht="14.4" thickBot="1">
      <c r="A22" s="141">
        <f>SUM(M19/I10)</f>
        <v>0.30900621118012422</v>
      </c>
      <c r="B22" s="109"/>
      <c r="C22" s="142" t="s">
        <v>23</v>
      </c>
      <c r="D22" s="102"/>
      <c r="E22" s="103" t="s">
        <v>11</v>
      </c>
      <c r="F22" s="103"/>
      <c r="G22" s="103"/>
      <c r="H22" s="103"/>
      <c r="I22" s="103"/>
      <c r="J22" s="103"/>
      <c r="K22" s="139"/>
      <c r="L22" s="139" t="s">
        <v>11</v>
      </c>
      <c r="M22" s="139"/>
      <c r="O22" s="105"/>
      <c r="P22" s="105"/>
      <c r="Q22" s="105"/>
      <c r="R22" s="105"/>
      <c r="S22" s="106"/>
      <c r="T22" s="106"/>
      <c r="U22" s="106"/>
      <c r="V22" s="106"/>
    </row>
    <row r="23" spans="1:22">
      <c r="A23" s="111" t="s">
        <v>82</v>
      </c>
      <c r="B23" s="109"/>
      <c r="C23" s="115" t="s">
        <v>24</v>
      </c>
      <c r="D23" s="116"/>
      <c r="E23" s="117"/>
      <c r="F23" s="117"/>
      <c r="G23" s="117"/>
      <c r="H23" s="118">
        <f>SUM(Implementation!F21:G21)</f>
        <v>64</v>
      </c>
      <c r="I23" s="117"/>
      <c r="J23" s="137"/>
      <c r="K23" s="103"/>
      <c r="L23" s="103"/>
      <c r="M23" s="103"/>
      <c r="O23" s="105"/>
      <c r="P23" s="105"/>
      <c r="Q23" s="105"/>
      <c r="R23" s="105"/>
      <c r="S23" s="106"/>
      <c r="T23" s="106"/>
      <c r="U23" s="106"/>
      <c r="V23" s="106"/>
    </row>
    <row r="24" spans="1:22">
      <c r="A24" s="114" t="s">
        <v>9</v>
      </c>
      <c r="B24" s="109"/>
      <c r="C24" s="115" t="s">
        <v>57</v>
      </c>
      <c r="D24" s="116"/>
      <c r="E24" s="117"/>
      <c r="F24" s="117"/>
      <c r="G24" s="117"/>
      <c r="H24" s="118">
        <f>SUM(Implementation!F22:G22)</f>
        <v>104</v>
      </c>
      <c r="I24" s="117"/>
      <c r="J24" s="137"/>
      <c r="K24" s="103"/>
      <c r="L24" s="103"/>
      <c r="M24" s="103"/>
      <c r="O24" s="105"/>
      <c r="P24" s="105"/>
      <c r="Q24" s="105"/>
      <c r="R24" s="105"/>
      <c r="S24" s="106"/>
      <c r="T24" s="106"/>
      <c r="U24" s="106"/>
      <c r="V24" s="106"/>
    </row>
    <row r="25" spans="1:22">
      <c r="A25" s="133">
        <f>SUM(L19/I19)</f>
        <v>8.9184060721062622E-2</v>
      </c>
      <c r="B25" s="109"/>
      <c r="C25" s="115" t="s">
        <v>25</v>
      </c>
      <c r="D25" s="116"/>
      <c r="E25" s="117"/>
      <c r="F25" s="117"/>
      <c r="G25" s="117"/>
      <c r="H25" s="118">
        <f>SUM(Implementation!F23:G23)</f>
        <v>62</v>
      </c>
      <c r="I25" s="117"/>
      <c r="J25" s="137"/>
      <c r="K25" s="103"/>
      <c r="L25" s="103"/>
      <c r="M25" s="103"/>
      <c r="O25" s="105"/>
      <c r="P25" s="105"/>
      <c r="Q25" s="105"/>
      <c r="R25" s="105"/>
      <c r="S25" s="106"/>
      <c r="T25" s="106"/>
      <c r="U25" s="106"/>
      <c r="V25" s="106"/>
    </row>
    <row r="26" spans="1:22">
      <c r="A26" s="114" t="s">
        <v>8</v>
      </c>
      <c r="B26" s="109"/>
      <c r="C26" s="115" t="s">
        <v>26</v>
      </c>
      <c r="D26" s="116"/>
      <c r="E26" s="117"/>
      <c r="F26" s="117"/>
      <c r="G26" s="117"/>
      <c r="H26" s="118">
        <f>SUM(Implementation!F24:G24)</f>
        <v>68</v>
      </c>
      <c r="I26" s="117"/>
      <c r="J26" s="137"/>
      <c r="K26" s="103"/>
      <c r="L26" s="103"/>
      <c r="M26" s="103"/>
      <c r="O26" s="105"/>
      <c r="P26" s="105"/>
      <c r="Q26" s="105"/>
      <c r="R26" s="105"/>
      <c r="S26" s="106"/>
      <c r="T26" s="106"/>
      <c r="U26" s="106"/>
      <c r="V26" s="106"/>
    </row>
    <row r="27" spans="1:22">
      <c r="A27" s="133">
        <f>SUM(K19/I19)</f>
        <v>0.59772296015180271</v>
      </c>
      <c r="B27" s="109"/>
      <c r="C27" s="143" t="s">
        <v>49</v>
      </c>
      <c r="D27" s="116"/>
      <c r="E27" s="117"/>
      <c r="F27" s="117"/>
      <c r="G27" s="117"/>
      <c r="H27" s="118">
        <f>SUM(Implementation!F25:G25)</f>
        <v>0</v>
      </c>
      <c r="I27" s="117"/>
      <c r="J27" s="144"/>
      <c r="K27" s="103"/>
      <c r="L27" s="103"/>
      <c r="M27" s="103"/>
      <c r="O27" s="105"/>
      <c r="P27" s="105"/>
      <c r="Q27" s="105"/>
      <c r="R27" s="105"/>
      <c r="S27" s="106"/>
      <c r="T27" s="106"/>
      <c r="U27" s="106"/>
      <c r="V27" s="106"/>
    </row>
    <row r="28" spans="1:22">
      <c r="A28" s="114" t="s">
        <v>7</v>
      </c>
      <c r="B28" s="109"/>
      <c r="C28" s="145" t="s">
        <v>54</v>
      </c>
      <c r="D28" s="116"/>
      <c r="E28" s="146"/>
      <c r="F28" s="147">
        <f>SUM(Implementation!F21:F25)</f>
        <v>194</v>
      </c>
      <c r="G28" s="147">
        <f>SUM(Implementation!G21:G25)</f>
        <v>104</v>
      </c>
      <c r="H28" s="124">
        <f>SUM(H23:H27)</f>
        <v>298</v>
      </c>
      <c r="I28" s="148">
        <f>SUM(Implementation!I21:I25)</f>
        <v>71</v>
      </c>
      <c r="J28" s="149"/>
      <c r="K28" s="103"/>
      <c r="L28" s="103"/>
      <c r="M28" s="103"/>
      <c r="O28" s="105"/>
      <c r="P28" s="105"/>
      <c r="Q28" s="105"/>
      <c r="R28" s="105"/>
      <c r="S28" s="106"/>
      <c r="T28" s="106"/>
      <c r="U28" s="106"/>
      <c r="V28" s="106"/>
    </row>
    <row r="29" spans="1:22" ht="14.4" thickBot="1">
      <c r="A29" s="150">
        <f>SUM(J19/I19)</f>
        <v>0.31309297912713474</v>
      </c>
      <c r="B29" s="109"/>
      <c r="C29" s="99" t="s">
        <v>20</v>
      </c>
      <c r="D29" s="116"/>
      <c r="E29" s="129"/>
      <c r="F29" s="151"/>
      <c r="G29" s="149"/>
      <c r="H29" s="149"/>
      <c r="I29" s="149"/>
      <c r="J29" s="149"/>
      <c r="K29" s="103"/>
      <c r="L29" s="103"/>
      <c r="M29" s="103"/>
      <c r="O29" s="105"/>
      <c r="P29" s="105"/>
      <c r="Q29" s="105"/>
      <c r="R29" s="105"/>
      <c r="S29" s="106"/>
      <c r="T29" s="106"/>
      <c r="U29" s="106"/>
      <c r="V29" s="106"/>
    </row>
    <row r="30" spans="1:22">
      <c r="A30" s="108" t="s">
        <v>11</v>
      </c>
      <c r="B30" s="109"/>
      <c r="C30" s="115" t="s">
        <v>21</v>
      </c>
      <c r="D30" s="116"/>
      <c r="E30" s="146"/>
      <c r="F30" s="137"/>
      <c r="G30" s="137"/>
      <c r="H30" s="103"/>
      <c r="I30" s="117"/>
      <c r="J30" s="103"/>
      <c r="K30" s="103"/>
      <c r="L30" s="103"/>
      <c r="M30" s="103"/>
      <c r="O30" s="105"/>
      <c r="P30" s="105"/>
      <c r="Q30" s="105"/>
      <c r="R30" s="105"/>
      <c r="S30" s="106"/>
      <c r="T30" s="106"/>
      <c r="U30" s="106"/>
      <c r="V30" s="106"/>
    </row>
    <row r="31" spans="1:22">
      <c r="A31" s="152" t="s">
        <v>11</v>
      </c>
      <c r="B31" s="109"/>
      <c r="C31" s="115" t="s">
        <v>22</v>
      </c>
      <c r="D31" s="116"/>
      <c r="E31" s="146"/>
      <c r="F31" s="137"/>
      <c r="G31" s="137"/>
      <c r="H31" s="103"/>
      <c r="I31" s="117"/>
      <c r="J31" s="103"/>
      <c r="K31" s="103"/>
      <c r="L31" s="103"/>
      <c r="M31" s="103"/>
      <c r="O31" s="105"/>
      <c r="P31" s="105"/>
      <c r="Q31" s="105"/>
      <c r="R31" s="105"/>
      <c r="S31" s="106"/>
      <c r="T31" s="106"/>
      <c r="U31" s="106"/>
      <c r="V31" s="106"/>
    </row>
    <row r="32" spans="1:22">
      <c r="A32" s="153"/>
      <c r="B32" s="109"/>
      <c r="C32" s="143" t="s">
        <v>49</v>
      </c>
      <c r="D32" s="102"/>
      <c r="E32" s="146"/>
      <c r="F32" s="137"/>
      <c r="G32" s="137"/>
      <c r="H32" s="103"/>
      <c r="I32" s="117"/>
      <c r="J32" s="103"/>
      <c r="K32" s="149"/>
      <c r="L32" s="149"/>
      <c r="M32" s="149"/>
      <c r="O32" s="105"/>
      <c r="P32" s="105"/>
      <c r="Q32" s="105"/>
      <c r="R32" s="105"/>
      <c r="S32" s="106"/>
      <c r="T32" s="106"/>
      <c r="U32" s="106"/>
      <c r="V32" s="106"/>
    </row>
    <row r="33" spans="1:22">
      <c r="A33" s="104"/>
      <c r="B33" s="109"/>
      <c r="C33" s="115" t="s">
        <v>54</v>
      </c>
      <c r="D33" s="102"/>
      <c r="E33" s="129"/>
      <c r="F33" s="151"/>
      <c r="G33" s="103"/>
      <c r="H33" s="103"/>
      <c r="I33" s="154">
        <f>SUM(Implementation!I28:I30)</f>
        <v>13</v>
      </c>
      <c r="J33" s="103"/>
      <c r="K33" s="149"/>
      <c r="L33" s="149"/>
      <c r="M33" s="149"/>
      <c r="O33" s="105"/>
      <c r="P33" s="105"/>
      <c r="Q33" s="105"/>
      <c r="R33" s="105"/>
      <c r="S33" s="106"/>
      <c r="T33" s="106"/>
      <c r="U33" s="106"/>
      <c r="V33" s="106"/>
    </row>
    <row r="34" spans="1:22">
      <c r="A34" s="152" t="s">
        <v>11</v>
      </c>
      <c r="B34" s="109"/>
      <c r="C34" s="142" t="s">
        <v>83</v>
      </c>
      <c r="D34" s="102"/>
      <c r="E34" s="103"/>
      <c r="F34" s="103"/>
      <c r="G34" s="103"/>
      <c r="H34" s="103"/>
      <c r="I34" s="154">
        <f>SUM(+I28+I33+I21)</f>
        <v>84</v>
      </c>
      <c r="J34" s="103"/>
      <c r="K34" s="103"/>
      <c r="L34" s="103"/>
      <c r="M34" s="103"/>
      <c r="O34" s="105"/>
      <c r="P34" s="105"/>
      <c r="Q34" s="105"/>
      <c r="R34" s="105"/>
      <c r="S34" s="106"/>
      <c r="T34" s="106"/>
      <c r="U34" s="106"/>
      <c r="V34" s="106"/>
    </row>
    <row r="35" spans="1:22">
      <c r="A35" s="108" t="s">
        <v>11</v>
      </c>
      <c r="B35" s="109"/>
      <c r="C35" s="155" t="s">
        <v>94</v>
      </c>
      <c r="D35" s="102"/>
      <c r="E35" s="103"/>
      <c r="F35" s="103"/>
      <c r="G35" s="103"/>
      <c r="H35" s="103"/>
      <c r="I35" s="156">
        <f>SUM(I34,I10,I18,I16,I20)</f>
        <v>815</v>
      </c>
      <c r="J35" s="103"/>
      <c r="K35" s="103"/>
      <c r="L35" s="103"/>
      <c r="M35" s="103"/>
      <c r="O35" s="105"/>
      <c r="P35" s="105"/>
      <c r="Q35" s="105"/>
      <c r="R35" s="105"/>
      <c r="S35" s="106"/>
      <c r="T35" s="106"/>
      <c r="U35" s="106"/>
      <c r="V35" s="106"/>
    </row>
    <row r="36" spans="1:22" ht="14.4" thickBot="1">
      <c r="A36" s="108"/>
      <c r="B36" s="109"/>
      <c r="C36" s="155"/>
      <c r="D36" s="102"/>
      <c r="E36" s="103"/>
      <c r="F36" s="103"/>
      <c r="G36" s="103"/>
      <c r="H36" s="103"/>
      <c r="I36" s="103"/>
      <c r="J36" s="103"/>
      <c r="K36" s="103"/>
      <c r="L36" s="103"/>
      <c r="M36" s="103"/>
      <c r="O36" s="105"/>
      <c r="P36" s="105"/>
      <c r="Q36" s="105"/>
      <c r="R36" s="105"/>
      <c r="S36" s="106"/>
      <c r="T36" s="106"/>
      <c r="U36" s="106"/>
      <c r="V36" s="106"/>
    </row>
    <row r="37" spans="1:22" ht="36">
      <c r="A37" s="111" t="s">
        <v>84</v>
      </c>
      <c r="B37" s="100"/>
      <c r="C37" s="99" t="s">
        <v>28</v>
      </c>
      <c r="D37" s="102"/>
      <c r="E37" s="157" t="s">
        <v>29</v>
      </c>
      <c r="F37" s="157" t="s">
        <v>69</v>
      </c>
      <c r="G37" s="158" t="s">
        <v>30</v>
      </c>
      <c r="H37" s="158" t="s">
        <v>31</v>
      </c>
      <c r="I37" s="157" t="s">
        <v>32</v>
      </c>
      <c r="J37" s="157" t="s">
        <v>33</v>
      </c>
      <c r="K37" s="159" t="s">
        <v>85</v>
      </c>
      <c r="L37" s="160"/>
      <c r="M37" s="103"/>
      <c r="O37" s="105"/>
      <c r="P37" s="105"/>
      <c r="Q37" s="105"/>
      <c r="R37" s="105"/>
      <c r="S37" s="106"/>
      <c r="T37" s="106"/>
      <c r="U37" s="106"/>
      <c r="V37" s="106"/>
    </row>
    <row r="38" spans="1:22">
      <c r="A38" s="114" t="s">
        <v>29</v>
      </c>
      <c r="B38" s="109"/>
      <c r="C38" s="115" t="s">
        <v>35</v>
      </c>
      <c r="D38" s="102"/>
      <c r="E38" s="161"/>
      <c r="F38" s="161"/>
      <c r="G38" s="162"/>
      <c r="H38" s="163"/>
      <c r="I38" s="161"/>
      <c r="J38" s="161"/>
      <c r="K38" s="159">
        <f>SUM(Implementation!E36:J36)</f>
        <v>817</v>
      </c>
      <c r="L38" s="164" t="s">
        <v>11</v>
      </c>
      <c r="M38" s="103"/>
      <c r="O38" s="105"/>
      <c r="P38" s="105"/>
      <c r="Q38" s="105"/>
      <c r="R38" s="105"/>
      <c r="S38" s="106"/>
      <c r="T38" s="106"/>
      <c r="U38" s="106"/>
      <c r="V38" s="106"/>
    </row>
    <row r="39" spans="1:22">
      <c r="A39" s="133">
        <f>SUM(E44/L44)</f>
        <v>1.847462353597323E-2</v>
      </c>
      <c r="B39" s="109"/>
      <c r="C39" s="115" t="s">
        <v>36</v>
      </c>
      <c r="D39" s="102"/>
      <c r="E39" s="161"/>
      <c r="F39" s="161"/>
      <c r="G39" s="162"/>
      <c r="H39" s="163"/>
      <c r="I39" s="161"/>
      <c r="J39" s="161"/>
      <c r="K39" s="159">
        <f>SUM(Implementation!E37:J37)</f>
        <v>1315</v>
      </c>
      <c r="L39" s="103"/>
      <c r="M39" s="103"/>
      <c r="O39" s="105"/>
      <c r="P39" s="105"/>
      <c r="Q39" s="105"/>
      <c r="R39" s="105"/>
      <c r="S39" s="106"/>
      <c r="T39" s="106"/>
      <c r="U39" s="106"/>
      <c r="V39" s="106"/>
    </row>
    <row r="40" spans="1:22">
      <c r="A40" s="165" t="s">
        <v>86</v>
      </c>
      <c r="B40" s="109"/>
      <c r="C40" s="115" t="s">
        <v>37</v>
      </c>
      <c r="D40" s="102"/>
      <c r="E40" s="161"/>
      <c r="F40" s="161"/>
      <c r="G40" s="162"/>
      <c r="H40" s="163"/>
      <c r="I40" s="161"/>
      <c r="J40" s="161"/>
      <c r="K40" s="159">
        <f>SUM(Implementation!E38:J38)</f>
        <v>2235</v>
      </c>
      <c r="L40" s="103"/>
      <c r="M40" s="103"/>
      <c r="O40" s="105"/>
      <c r="P40" s="105"/>
      <c r="Q40" s="105"/>
      <c r="R40" s="105"/>
      <c r="S40" s="106"/>
      <c r="T40" s="106"/>
      <c r="U40" s="106"/>
      <c r="V40" s="106"/>
    </row>
    <row r="41" spans="1:22">
      <c r="A41" s="133">
        <f>SUM(F44/L44)</f>
        <v>4.699462556406226E-2</v>
      </c>
      <c r="B41" s="109"/>
      <c r="C41" s="115" t="s">
        <v>38</v>
      </c>
      <c r="D41" s="102"/>
      <c r="E41" s="161"/>
      <c r="F41" s="161"/>
      <c r="G41" s="162"/>
      <c r="H41" s="163"/>
      <c r="I41" s="161"/>
      <c r="J41" s="161"/>
      <c r="K41" s="159">
        <f>SUM(Implementation!E39:J39)</f>
        <v>2350</v>
      </c>
      <c r="L41" s="103"/>
      <c r="M41" s="103"/>
      <c r="O41" s="105"/>
      <c r="P41" s="105"/>
      <c r="Q41" s="105"/>
      <c r="R41" s="105"/>
      <c r="S41" s="106"/>
      <c r="T41" s="106"/>
      <c r="U41" s="106"/>
      <c r="V41" s="106"/>
    </row>
    <row r="42" spans="1:22">
      <c r="A42" s="165" t="s">
        <v>87</v>
      </c>
      <c r="B42" s="109"/>
      <c r="C42" s="115" t="s">
        <v>39</v>
      </c>
      <c r="D42" s="102"/>
      <c r="E42" s="161"/>
      <c r="F42" s="161"/>
      <c r="G42" s="162"/>
      <c r="H42" s="163"/>
      <c r="I42" s="161"/>
      <c r="J42" s="161"/>
      <c r="K42" s="159">
        <f>SUM(Implementation!E40:J40)</f>
        <v>872</v>
      </c>
      <c r="L42" s="103"/>
      <c r="M42" s="103"/>
      <c r="O42" s="105"/>
      <c r="P42" s="105"/>
      <c r="Q42" s="105"/>
      <c r="R42" s="105"/>
      <c r="S42" s="106"/>
      <c r="T42" s="106"/>
      <c r="U42" s="106"/>
      <c r="V42" s="106"/>
    </row>
    <row r="43" spans="1:22" ht="14.4" thickBot="1">
      <c r="A43" s="166">
        <f>SUM((G44*H44)/L44)</f>
        <v>0.92096790549105101</v>
      </c>
      <c r="B43" s="109"/>
      <c r="C43" s="115" t="s">
        <v>40</v>
      </c>
      <c r="D43" s="102"/>
      <c r="E43" s="161"/>
      <c r="F43" s="161"/>
      <c r="G43" s="162"/>
      <c r="H43" s="163"/>
      <c r="I43" s="161"/>
      <c r="J43" s="161"/>
      <c r="K43" s="159">
        <f>SUM(Implementation!E41:J41)</f>
        <v>0</v>
      </c>
      <c r="L43" s="103"/>
      <c r="M43" s="103"/>
      <c r="O43" s="105"/>
      <c r="P43" s="105"/>
      <c r="Q43" s="105"/>
      <c r="R43" s="105"/>
      <c r="S43" s="106"/>
      <c r="T43" s="106"/>
      <c r="U43" s="106"/>
      <c r="V43" s="106"/>
    </row>
    <row r="44" spans="1:22" ht="14.4" thickBot="1">
      <c r="A44" s="167" t="s">
        <v>88</v>
      </c>
      <c r="B44" s="109"/>
      <c r="C44" s="115" t="s">
        <v>54</v>
      </c>
      <c r="D44" s="102"/>
      <c r="E44" s="168">
        <f>SUM(Implementation!E36:E41)</f>
        <v>1166</v>
      </c>
      <c r="F44" s="168">
        <f>SUM(Implementation!F36:F41)</f>
        <v>2966</v>
      </c>
      <c r="G44" s="168">
        <f>SUM(Implementation!G36:G41)</f>
        <v>2484</v>
      </c>
      <c r="H44" s="168">
        <f>AVERAGE(Implementation!H36:H41)</f>
        <v>23.4</v>
      </c>
      <c r="I44" s="168">
        <f>SUM(Implementation!I36:I41)</f>
        <v>814</v>
      </c>
      <c r="J44" s="168">
        <f>SUM(Implementation!J36:J41)</f>
        <v>42</v>
      </c>
      <c r="K44" s="169">
        <f>SUM(K38:K43)</f>
        <v>7589</v>
      </c>
      <c r="L44" s="170">
        <f>SUM(E44, F44, G44*H44,I44,J44)</f>
        <v>63113.599999999999</v>
      </c>
      <c r="M44" s="171">
        <f>SUM(G44*H44)</f>
        <v>58125.599999999999</v>
      </c>
      <c r="O44" s="105"/>
      <c r="P44" s="105"/>
      <c r="Q44" s="105"/>
      <c r="R44" s="105"/>
      <c r="S44" s="106"/>
      <c r="T44" s="106"/>
      <c r="U44" s="106"/>
      <c r="V44" s="106"/>
    </row>
    <row r="45" spans="1:22" ht="14.4" thickBot="1">
      <c r="A45" s="141">
        <f>SUM(I44+J44)/L44</f>
        <v>1.3562845408913452E-2</v>
      </c>
      <c r="B45" s="109"/>
      <c r="C45" s="115" t="s">
        <v>41</v>
      </c>
      <c r="D45" s="102"/>
      <c r="E45" s="172"/>
      <c r="F45" s="172"/>
      <c r="G45" s="172"/>
      <c r="H45" s="172"/>
      <c r="I45" s="172"/>
      <c r="J45" s="172"/>
      <c r="K45" s="173">
        <f>SUM(Implementation!E43:J43)</f>
        <v>240</v>
      </c>
      <c r="L45" s="174"/>
      <c r="M45" s="175"/>
      <c r="O45" s="105"/>
      <c r="P45" s="105"/>
      <c r="Q45" s="105"/>
      <c r="R45" s="105"/>
      <c r="S45" s="106"/>
      <c r="T45" s="106"/>
      <c r="U45" s="106"/>
      <c r="V45" s="106"/>
    </row>
    <row r="46" spans="1:22">
      <c r="A46" s="152" t="s">
        <v>11</v>
      </c>
      <c r="B46" s="109"/>
      <c r="C46" s="115" t="s">
        <v>129</v>
      </c>
      <c r="D46" s="102"/>
      <c r="E46" s="161"/>
      <c r="F46" s="161"/>
      <c r="G46" s="161"/>
      <c r="H46" s="161"/>
      <c r="I46" s="161"/>
      <c r="J46" s="161"/>
      <c r="K46" s="173">
        <f>SUM(Implementation!E44:J44)</f>
        <v>565</v>
      </c>
      <c r="L46" s="174"/>
      <c r="M46" s="175"/>
      <c r="O46" s="105"/>
      <c r="P46" s="105"/>
      <c r="Q46" s="105"/>
      <c r="R46" s="105"/>
      <c r="S46" s="106"/>
      <c r="T46" s="106"/>
      <c r="U46" s="106"/>
      <c r="V46" s="106"/>
    </row>
    <row r="47" spans="1:22" ht="14.4" thickBot="1">
      <c r="A47" s="176"/>
      <c r="B47" s="109"/>
      <c r="C47" s="115" t="s">
        <v>127</v>
      </c>
      <c r="D47" s="102"/>
      <c r="E47" s="161"/>
      <c r="F47" s="161"/>
      <c r="G47" s="161"/>
      <c r="H47" s="161"/>
      <c r="I47" s="161"/>
      <c r="J47" s="161"/>
      <c r="K47" s="173">
        <f>SUM(Implementation!E45:J45)</f>
        <v>207</v>
      </c>
      <c r="L47" s="174"/>
      <c r="M47" s="175"/>
      <c r="O47" s="105"/>
      <c r="P47" s="105"/>
      <c r="Q47" s="105"/>
      <c r="R47" s="105"/>
      <c r="S47" s="106"/>
      <c r="T47" s="106"/>
      <c r="U47" s="106"/>
      <c r="V47" s="106"/>
    </row>
    <row r="48" spans="1:22">
      <c r="A48" s="130" t="s">
        <v>89</v>
      </c>
      <c r="B48" s="109"/>
      <c r="C48" s="115" t="s">
        <v>126</v>
      </c>
      <c r="D48" s="102"/>
      <c r="E48" s="161"/>
      <c r="F48" s="161"/>
      <c r="G48" s="161"/>
      <c r="H48" s="161"/>
      <c r="I48" s="161"/>
      <c r="J48" s="161"/>
      <c r="K48" s="173">
        <f>SUM(Implementation!E46:J46)</f>
        <v>129</v>
      </c>
      <c r="L48" s="174"/>
      <c r="M48" s="175"/>
      <c r="O48" s="105"/>
      <c r="P48" s="105"/>
      <c r="Q48" s="105"/>
      <c r="R48" s="105"/>
      <c r="S48" s="106"/>
      <c r="T48" s="106"/>
      <c r="U48" s="106"/>
      <c r="V48" s="106"/>
    </row>
    <row r="49" spans="1:22">
      <c r="A49" s="114" t="s">
        <v>35</v>
      </c>
      <c r="B49" s="109"/>
      <c r="C49" s="115" t="s">
        <v>128</v>
      </c>
      <c r="D49" s="102"/>
      <c r="E49" s="161"/>
      <c r="F49" s="161"/>
      <c r="G49" s="161"/>
      <c r="H49" s="161"/>
      <c r="I49" s="161"/>
      <c r="J49" s="161"/>
      <c r="K49" s="173">
        <f>SUM(Implementation!E47:J47)</f>
        <v>230</v>
      </c>
      <c r="L49" s="174"/>
      <c r="M49" s="175"/>
      <c r="O49" s="105"/>
      <c r="P49" s="105"/>
      <c r="Q49" s="105"/>
      <c r="R49" s="105"/>
      <c r="S49" s="106"/>
      <c r="T49" s="106"/>
      <c r="U49" s="106"/>
      <c r="V49" s="106"/>
    </row>
    <row r="50" spans="1:22">
      <c r="A50" s="177">
        <f>SUM(K38/K44)</f>
        <v>0.1076558176307814</v>
      </c>
      <c r="B50" s="109"/>
      <c r="C50" s="115" t="s">
        <v>130</v>
      </c>
      <c r="D50" s="102"/>
      <c r="E50" s="161"/>
      <c r="F50" s="161"/>
      <c r="G50" s="161"/>
      <c r="H50" s="161"/>
      <c r="I50" s="161"/>
      <c r="J50" s="161"/>
      <c r="K50" s="173">
        <f>SUM(Implementation!E48:J48)</f>
        <v>260</v>
      </c>
      <c r="L50" s="174"/>
      <c r="M50" s="175"/>
      <c r="O50" s="105"/>
      <c r="P50" s="105"/>
      <c r="Q50" s="105"/>
      <c r="R50" s="105"/>
      <c r="S50" s="106"/>
      <c r="T50" s="106"/>
      <c r="U50" s="106"/>
      <c r="V50" s="106"/>
    </row>
    <row r="51" spans="1:22">
      <c r="A51" s="178" t="s">
        <v>36</v>
      </c>
      <c r="B51" s="109"/>
      <c r="C51" s="143" t="s">
        <v>49</v>
      </c>
      <c r="D51" s="102"/>
      <c r="E51" s="161"/>
      <c r="F51" s="161"/>
      <c r="G51" s="161"/>
      <c r="H51" s="161"/>
      <c r="I51" s="161"/>
      <c r="J51" s="161"/>
      <c r="K51" s="179">
        <f>SUM(Implementation!E49:J49)</f>
        <v>0</v>
      </c>
      <c r="L51" s="174"/>
      <c r="M51" s="175"/>
      <c r="O51" s="105"/>
      <c r="P51" s="105"/>
      <c r="Q51" s="105"/>
      <c r="R51" s="105"/>
      <c r="S51" s="106"/>
      <c r="T51" s="106"/>
      <c r="U51" s="106"/>
      <c r="V51" s="106"/>
    </row>
    <row r="52" spans="1:22">
      <c r="A52" s="177">
        <f>SUM(K39/K44)</f>
        <v>0.17327711160890763</v>
      </c>
      <c r="B52" s="109"/>
      <c r="C52" s="115" t="s">
        <v>54</v>
      </c>
      <c r="D52" s="102"/>
      <c r="E52" s="180">
        <f>SUM(Implementation!E43:E49)</f>
        <v>670</v>
      </c>
      <c r="F52" s="180">
        <f>SUM(Implementation!F43:F49)</f>
        <v>86</v>
      </c>
      <c r="G52" s="180">
        <f>SUM(Implementation!G43:G49)</f>
        <v>668</v>
      </c>
      <c r="H52" s="180">
        <f>AVERAGE(Implementation!H43:H49)</f>
        <v>23.25</v>
      </c>
      <c r="I52" s="180">
        <f>SUM(Implementation!I43:I49)</f>
        <v>91</v>
      </c>
      <c r="J52" s="180">
        <f>SUM(Implementation!J43:J49)</f>
        <v>23</v>
      </c>
      <c r="K52" s="181">
        <f>SUM(K45:K51)</f>
        <v>1631</v>
      </c>
      <c r="L52" s="170">
        <f>SUM(E52:G52,I52,J52)</f>
        <v>1538</v>
      </c>
      <c r="M52" s="171">
        <f>SUM(G52*H52)</f>
        <v>15531</v>
      </c>
      <c r="O52" s="105"/>
      <c r="P52" s="105"/>
      <c r="Q52" s="105"/>
      <c r="R52" s="105"/>
      <c r="S52" s="106"/>
      <c r="T52" s="106"/>
      <c r="U52" s="106"/>
      <c r="V52" s="106"/>
    </row>
    <row r="53" spans="1:22">
      <c r="A53" s="178" t="s">
        <v>37</v>
      </c>
      <c r="B53" s="109"/>
      <c r="C53" s="99" t="s">
        <v>42</v>
      </c>
      <c r="D53" s="102"/>
      <c r="E53" s="103"/>
      <c r="F53" s="103"/>
      <c r="G53" s="103"/>
      <c r="H53" s="103"/>
      <c r="I53" s="103"/>
      <c r="J53" s="103"/>
      <c r="K53" s="103" t="s">
        <v>11</v>
      </c>
      <c r="L53" s="103"/>
      <c r="M53" s="103"/>
      <c r="O53" s="105"/>
      <c r="P53" s="105"/>
      <c r="Q53" s="105"/>
      <c r="R53" s="105"/>
      <c r="S53" s="106"/>
      <c r="T53" s="106"/>
      <c r="U53" s="106"/>
      <c r="V53" s="106"/>
    </row>
    <row r="54" spans="1:22" ht="26.4">
      <c r="A54" s="182">
        <f>SUM(K40/K44)</f>
        <v>0.29450520490183157</v>
      </c>
      <c r="B54" s="109"/>
      <c r="C54" s="108" t="s">
        <v>43</v>
      </c>
      <c r="D54" s="102"/>
      <c r="E54" s="157" t="s">
        <v>44</v>
      </c>
      <c r="F54" s="157" t="s">
        <v>45</v>
      </c>
      <c r="G54" s="157" t="s">
        <v>46</v>
      </c>
      <c r="H54" s="157" t="s">
        <v>47</v>
      </c>
      <c r="I54" s="157" t="s">
        <v>48</v>
      </c>
      <c r="J54" s="157" t="s">
        <v>118</v>
      </c>
      <c r="K54" s="183" t="s">
        <v>85</v>
      </c>
      <c r="L54" s="103"/>
      <c r="M54" s="103"/>
      <c r="O54" s="105"/>
      <c r="P54" s="105"/>
      <c r="Q54" s="105"/>
      <c r="R54" s="105"/>
      <c r="S54" s="106"/>
      <c r="T54" s="106"/>
      <c r="U54" s="106"/>
      <c r="V54" s="106"/>
    </row>
    <row r="55" spans="1:22">
      <c r="A55" s="178" t="s">
        <v>38</v>
      </c>
      <c r="B55" s="109"/>
      <c r="C55" s="108" t="s">
        <v>50</v>
      </c>
      <c r="D55" s="102"/>
      <c r="E55" s="161"/>
      <c r="F55" s="161"/>
      <c r="G55" s="161"/>
      <c r="H55" s="161"/>
      <c r="I55" s="161"/>
      <c r="J55" s="161"/>
      <c r="K55" s="183">
        <f>SUM(Implementation!E53:J53)</f>
        <v>359586</v>
      </c>
      <c r="L55" s="103"/>
      <c r="M55" s="103"/>
      <c r="O55" s="105"/>
      <c r="P55" s="105"/>
      <c r="Q55" s="105"/>
      <c r="R55" s="105"/>
      <c r="S55" s="106"/>
      <c r="T55" s="106"/>
      <c r="U55" s="106"/>
      <c r="V55" s="106"/>
    </row>
    <row r="56" spans="1:22">
      <c r="A56" s="177">
        <f>SUM(K41/K44)</f>
        <v>0.30965871656344707</v>
      </c>
      <c r="B56" s="109"/>
      <c r="C56" s="108" t="s">
        <v>51</v>
      </c>
      <c r="D56" s="102"/>
      <c r="E56" s="161"/>
      <c r="F56" s="161"/>
      <c r="G56" s="161"/>
      <c r="H56" s="161"/>
      <c r="I56" s="161"/>
      <c r="J56" s="161"/>
      <c r="K56" s="183">
        <f>SUM(Implementation!E54:J54)</f>
        <v>233</v>
      </c>
      <c r="L56" s="103"/>
      <c r="M56" s="103"/>
      <c r="O56" s="105"/>
      <c r="P56" s="105"/>
      <c r="Q56" s="105"/>
      <c r="R56" s="105"/>
      <c r="S56" s="106"/>
      <c r="T56" s="106"/>
      <c r="U56" s="106"/>
      <c r="V56" s="106"/>
    </row>
    <row r="57" spans="1:22">
      <c r="A57" s="178" t="s">
        <v>39</v>
      </c>
      <c r="B57" s="109"/>
      <c r="C57" s="108" t="s">
        <v>58</v>
      </c>
      <c r="D57" s="102"/>
      <c r="E57" s="161"/>
      <c r="F57" s="161"/>
      <c r="G57" s="161"/>
      <c r="H57" s="161"/>
      <c r="I57" s="161"/>
      <c r="J57" s="161"/>
      <c r="K57" s="183">
        <f>SUM(Implementation!E55:J55)</f>
        <v>17914</v>
      </c>
      <c r="L57" s="103"/>
      <c r="M57" s="103"/>
      <c r="O57" s="105"/>
      <c r="P57" s="105"/>
      <c r="Q57" s="105"/>
      <c r="R57" s="105"/>
      <c r="S57" s="106"/>
      <c r="T57" s="106"/>
      <c r="U57" s="106"/>
      <c r="V57" s="106"/>
    </row>
    <row r="58" spans="1:22">
      <c r="A58" s="177">
        <f>SUM(K42/K44)</f>
        <v>0.11490314929503229</v>
      </c>
      <c r="B58" s="109"/>
      <c r="C58" s="108" t="s">
        <v>52</v>
      </c>
      <c r="D58" s="102"/>
      <c r="E58" s="161"/>
      <c r="F58" s="161"/>
      <c r="G58" s="161"/>
      <c r="H58" s="161"/>
      <c r="I58" s="161"/>
      <c r="J58" s="161"/>
      <c r="K58" s="183">
        <f>SUM(Implementation!E56:J56)</f>
        <v>31</v>
      </c>
      <c r="L58" s="103"/>
      <c r="M58" s="103"/>
      <c r="O58" s="105"/>
      <c r="P58" s="105"/>
      <c r="Q58" s="105"/>
      <c r="R58" s="105"/>
      <c r="S58" s="106"/>
      <c r="T58" s="106"/>
      <c r="U58" s="106"/>
      <c r="V58" s="106"/>
    </row>
    <row r="59" spans="1:22">
      <c r="A59" s="178" t="s">
        <v>40</v>
      </c>
      <c r="B59" s="109"/>
      <c r="C59" s="108" t="s">
        <v>53</v>
      </c>
      <c r="D59" s="102"/>
      <c r="E59" s="161"/>
      <c r="F59" s="161"/>
      <c r="G59" s="161"/>
      <c r="H59" s="161"/>
      <c r="I59" s="161"/>
      <c r="J59" s="161"/>
      <c r="K59" s="183">
        <f>SUM(Implementation!E57:J57)</f>
        <v>14</v>
      </c>
      <c r="L59" s="103"/>
      <c r="M59" s="103"/>
      <c r="O59" s="105"/>
      <c r="P59" s="105"/>
      <c r="Q59" s="105"/>
      <c r="R59" s="105"/>
      <c r="S59" s="106"/>
      <c r="T59" s="106"/>
      <c r="U59" s="106"/>
      <c r="V59" s="106"/>
    </row>
    <row r="60" spans="1:22" ht="14.4" thickBot="1">
      <c r="A60" s="184">
        <f>SUM(K43/K44)</f>
        <v>0</v>
      </c>
      <c r="B60" s="109"/>
      <c r="C60" s="115" t="s">
        <v>54</v>
      </c>
      <c r="D60" s="102"/>
      <c r="E60" s="180">
        <f>SUM(Implementation!E53:E57)</f>
        <v>86089</v>
      </c>
      <c r="F60" s="180">
        <f>SUM(Implementation!F53:F57)</f>
        <v>28945</v>
      </c>
      <c r="G60" s="180">
        <f>SUM(Implementation!G53:G57)</f>
        <v>185727</v>
      </c>
      <c r="H60" s="180">
        <f>SUM(Implementation!H53:H57)</f>
        <v>74497</v>
      </c>
      <c r="I60" s="180">
        <f>SUM(Implementation!I53:I57)</f>
        <v>504</v>
      </c>
      <c r="J60" s="180">
        <f>SUM(Implementation!J53:J57)</f>
        <v>2016</v>
      </c>
      <c r="K60" s="183">
        <f>SUM(K55:K59)</f>
        <v>377778</v>
      </c>
      <c r="L60" s="129"/>
      <c r="M60" s="129"/>
      <c r="O60" s="105"/>
      <c r="P60" s="105"/>
      <c r="Q60" s="105"/>
      <c r="R60" s="105"/>
      <c r="S60" s="106"/>
      <c r="T60" s="106"/>
      <c r="U60" s="106"/>
      <c r="V60" s="106"/>
    </row>
    <row r="61" spans="1:22" ht="14.4" thickBot="1">
      <c r="A61" s="104"/>
      <c r="B61" s="185"/>
      <c r="C61" s="104"/>
      <c r="D61" s="104"/>
      <c r="E61" s="186">
        <f>SUM(E60/$K$60)</f>
        <v>0.22788251301028647</v>
      </c>
      <c r="F61" s="186">
        <f t="shared" ref="F61:K61" si="0">SUM(F60/$K$60)</f>
        <v>7.6619072577016126E-2</v>
      </c>
      <c r="G61" s="186">
        <f t="shared" si="0"/>
        <v>0.49163000492352654</v>
      </c>
      <c r="H61" s="186">
        <f t="shared" si="0"/>
        <v>0.19719782517774989</v>
      </c>
      <c r="I61" s="186">
        <f t="shared" si="0"/>
        <v>1.3341168622841987E-3</v>
      </c>
      <c r="J61" s="186">
        <f t="shared" si="0"/>
        <v>5.3364674491367947E-3</v>
      </c>
      <c r="K61" s="186">
        <f t="shared" si="0"/>
        <v>1</v>
      </c>
      <c r="L61" s="129"/>
      <c r="M61" s="129"/>
      <c r="S61" s="187"/>
      <c r="T61" s="187"/>
      <c r="U61" s="187"/>
      <c r="V61" s="187"/>
    </row>
    <row r="62" spans="1:22">
      <c r="A62" s="111" t="s">
        <v>90</v>
      </c>
      <c r="B62" s="185"/>
      <c r="C62" s="108"/>
      <c r="D62" s="102"/>
      <c r="E62" s="139"/>
      <c r="F62" s="139"/>
      <c r="G62" s="139"/>
      <c r="H62" s="139"/>
      <c r="I62" s="139"/>
      <c r="J62" s="139"/>
      <c r="K62" s="188"/>
      <c r="L62" s="129"/>
      <c r="M62" s="129"/>
      <c r="S62" s="187"/>
      <c r="T62" s="187"/>
      <c r="U62" s="187"/>
      <c r="V62" s="187"/>
    </row>
    <row r="63" spans="1:22">
      <c r="A63" s="189" t="s">
        <v>41</v>
      </c>
      <c r="B63" s="185"/>
      <c r="C63" s="108"/>
      <c r="D63" s="102"/>
      <c r="E63" s="190"/>
      <c r="F63" s="190"/>
      <c r="G63" s="190"/>
      <c r="H63" s="190"/>
      <c r="I63" s="190"/>
      <c r="J63" s="190"/>
      <c r="K63" s="191"/>
      <c r="L63" s="129"/>
      <c r="M63" s="129"/>
      <c r="S63" s="187"/>
      <c r="T63" s="187"/>
      <c r="U63" s="187"/>
      <c r="V63" s="187"/>
    </row>
    <row r="64" spans="1:22">
      <c r="A64" s="182">
        <f>SUM(K45/K52)</f>
        <v>0.14714898835070508</v>
      </c>
      <c r="B64" s="185"/>
      <c r="C64" s="192"/>
      <c r="D64" s="102"/>
      <c r="E64" s="193"/>
      <c r="F64" s="190"/>
      <c r="G64" s="190"/>
      <c r="H64" s="190"/>
      <c r="I64" s="190"/>
      <c r="J64" s="190"/>
      <c r="K64" s="191"/>
      <c r="L64" s="129"/>
      <c r="M64" s="129"/>
      <c r="S64" s="187"/>
      <c r="T64" s="187"/>
      <c r="U64" s="187"/>
      <c r="V64" s="187"/>
    </row>
    <row r="65" spans="1:22">
      <c r="A65" s="194" t="s">
        <v>129</v>
      </c>
      <c r="B65" s="185"/>
      <c r="C65" s="108"/>
      <c r="D65" s="102"/>
      <c r="E65" s="190"/>
      <c r="F65" s="190"/>
      <c r="G65" s="190"/>
      <c r="H65" s="190"/>
      <c r="I65" s="190"/>
      <c r="J65" s="190"/>
      <c r="K65" s="191"/>
      <c r="L65" s="129"/>
      <c r="M65" s="129"/>
      <c r="S65" s="187"/>
      <c r="T65" s="187"/>
      <c r="U65" s="187"/>
      <c r="V65" s="187"/>
    </row>
    <row r="66" spans="1:22">
      <c r="A66" s="182">
        <f>SUM(K46/K52)</f>
        <v>0.34641324340895158</v>
      </c>
      <c r="B66" s="185"/>
      <c r="C66" s="195" t="s">
        <v>95</v>
      </c>
      <c r="D66" s="196"/>
      <c r="E66" s="197">
        <f>SUM(A12:A20)</f>
        <v>0.99999999999999989</v>
      </c>
      <c r="F66" s="190"/>
      <c r="G66" s="190"/>
      <c r="H66" s="190"/>
      <c r="I66" s="190"/>
      <c r="J66" s="190"/>
      <c r="K66" s="191"/>
      <c r="L66" s="129"/>
      <c r="M66" s="129"/>
      <c r="S66" s="187"/>
      <c r="T66" s="187"/>
      <c r="U66" s="187"/>
      <c r="V66" s="187"/>
    </row>
    <row r="67" spans="1:22">
      <c r="A67" s="194" t="s">
        <v>127</v>
      </c>
      <c r="B67" s="185"/>
      <c r="C67" s="195" t="s">
        <v>96</v>
      </c>
      <c r="D67" s="196"/>
      <c r="E67" s="197">
        <f>SUM(A25:A29)</f>
        <v>1</v>
      </c>
      <c r="F67" s="190"/>
      <c r="G67" s="190"/>
      <c r="H67" s="190"/>
      <c r="I67" s="190"/>
      <c r="J67" s="190"/>
      <c r="K67" s="191"/>
      <c r="L67" s="129"/>
      <c r="M67" s="129"/>
      <c r="S67" s="187"/>
      <c r="T67" s="187"/>
      <c r="U67" s="187"/>
      <c r="V67" s="187"/>
    </row>
    <row r="68" spans="1:22">
      <c r="A68" s="182">
        <f>SUM(K47/K52)</f>
        <v>0.12691600245248313</v>
      </c>
      <c r="B68" s="185"/>
      <c r="C68" s="195" t="s">
        <v>97</v>
      </c>
      <c r="D68" s="196"/>
      <c r="E68" s="197">
        <f>SUM(A39:A45)</f>
        <v>1</v>
      </c>
      <c r="F68" s="198"/>
      <c r="G68" s="198"/>
      <c r="H68" s="198"/>
      <c r="I68" s="198"/>
      <c r="J68" s="198"/>
      <c r="K68" s="191"/>
      <c r="L68" s="129"/>
      <c r="M68" s="129"/>
      <c r="S68" s="187"/>
      <c r="T68" s="187"/>
      <c r="U68" s="187"/>
      <c r="V68" s="187"/>
    </row>
    <row r="69" spans="1:22">
      <c r="A69" s="194" t="s">
        <v>126</v>
      </c>
      <c r="B69" s="185"/>
      <c r="C69" s="199" t="s">
        <v>98</v>
      </c>
      <c r="D69" s="200"/>
      <c r="E69" s="201">
        <f>SUM(A50:A60)</f>
        <v>1</v>
      </c>
      <c r="F69" s="129"/>
      <c r="G69" s="129"/>
      <c r="H69" s="129"/>
      <c r="I69" s="129"/>
      <c r="J69" s="129"/>
      <c r="K69" s="129"/>
      <c r="L69" s="129"/>
      <c r="M69" s="129"/>
      <c r="S69" s="187"/>
      <c r="T69" s="187"/>
      <c r="U69" s="187"/>
      <c r="V69" s="187"/>
    </row>
    <row r="70" spans="1:22">
      <c r="A70" s="182">
        <f>SUM(K48/K52)</f>
        <v>7.9092581238503989E-2</v>
      </c>
      <c r="B70" s="185"/>
      <c r="C70" s="202" t="s">
        <v>99</v>
      </c>
      <c r="D70" s="203"/>
      <c r="E70" s="201">
        <f>SUM(A64:A76)</f>
        <v>0.99999999999999989</v>
      </c>
      <c r="F70" s="129"/>
      <c r="G70" s="129"/>
      <c r="H70" s="129"/>
      <c r="I70" s="129"/>
      <c r="J70" s="129"/>
      <c r="K70" s="129"/>
      <c r="L70" s="129"/>
      <c r="M70" s="129"/>
      <c r="S70" s="187"/>
      <c r="T70" s="187"/>
      <c r="U70" s="187"/>
      <c r="V70" s="187"/>
    </row>
    <row r="71" spans="1:22" ht="14.4" thickBot="1">
      <c r="A71" s="194" t="s">
        <v>128</v>
      </c>
      <c r="B71" s="185"/>
      <c r="C71" s="129"/>
      <c r="D71" s="129"/>
      <c r="E71" s="129"/>
      <c r="F71" s="129"/>
      <c r="G71" s="129"/>
      <c r="H71" s="129"/>
      <c r="I71" s="129"/>
      <c r="J71" s="129"/>
      <c r="K71" s="129"/>
      <c r="L71" s="129"/>
      <c r="M71" s="129"/>
      <c r="S71" s="187"/>
      <c r="T71" s="187"/>
      <c r="U71" s="187"/>
      <c r="V71" s="187"/>
    </row>
    <row r="72" spans="1:22">
      <c r="A72" s="182">
        <f>SUM(K49/K52)</f>
        <v>0.14101778050275904</v>
      </c>
      <c r="B72" s="185"/>
      <c r="C72" s="204" t="s">
        <v>91</v>
      </c>
      <c r="D72" s="104"/>
      <c r="E72" s="129"/>
      <c r="F72" s="129"/>
      <c r="G72" s="129"/>
      <c r="H72" s="129"/>
      <c r="I72" s="129"/>
      <c r="J72" s="129"/>
      <c r="K72" s="129"/>
      <c r="L72" s="129"/>
      <c r="M72" s="129"/>
      <c r="S72" s="187"/>
      <c r="T72" s="187"/>
      <c r="U72" s="187"/>
      <c r="V72" s="187"/>
    </row>
    <row r="73" spans="1:22">
      <c r="A73" s="194" t="s">
        <v>130</v>
      </c>
      <c r="B73" s="185"/>
      <c r="C73" s="189" t="s">
        <v>92</v>
      </c>
      <c r="D73" s="104"/>
      <c r="E73" s="129"/>
      <c r="F73" s="129"/>
      <c r="G73" s="129"/>
      <c r="H73" s="129"/>
      <c r="I73" s="129"/>
      <c r="J73" s="129"/>
      <c r="K73" s="129"/>
      <c r="L73" s="129"/>
      <c r="M73" s="129"/>
      <c r="S73" s="187"/>
      <c r="T73" s="187"/>
      <c r="U73" s="187"/>
      <c r="V73" s="187"/>
    </row>
    <row r="74" spans="1:22" s="104" customFormat="1">
      <c r="A74" s="182">
        <f>SUM(K50/K52)</f>
        <v>0.15941140404659718</v>
      </c>
      <c r="B74" s="185"/>
      <c r="C74" s="120">
        <f>SUM(K56)</f>
        <v>233</v>
      </c>
      <c r="E74" s="129"/>
      <c r="F74" s="129"/>
      <c r="G74" s="129"/>
      <c r="H74" s="129"/>
      <c r="I74" s="129"/>
      <c r="J74" s="129"/>
      <c r="K74" s="129"/>
      <c r="L74" s="129"/>
      <c r="M74" s="129"/>
    </row>
    <row r="75" spans="1:22" s="104" customFormat="1">
      <c r="A75" s="194" t="s">
        <v>49</v>
      </c>
      <c r="B75" s="185"/>
      <c r="C75" s="205" t="s">
        <v>93</v>
      </c>
      <c r="E75" s="129"/>
      <c r="F75" s="129"/>
      <c r="G75" s="129"/>
      <c r="H75" s="129"/>
      <c r="I75" s="129"/>
      <c r="J75" s="129"/>
      <c r="K75" s="129"/>
      <c r="L75" s="129"/>
      <c r="M75" s="129"/>
    </row>
    <row r="76" spans="1:22" s="104" customFormat="1" ht="14.4" thickBot="1">
      <c r="A76" s="206">
        <f>SUM(K51/K52)</f>
        <v>0</v>
      </c>
      <c r="B76" s="185"/>
      <c r="C76" s="207">
        <f>SUM(K57)</f>
        <v>17914</v>
      </c>
      <c r="E76" s="129"/>
      <c r="F76" s="129"/>
      <c r="G76" s="129"/>
      <c r="H76" s="129"/>
      <c r="I76" s="129"/>
      <c r="J76" s="129"/>
      <c r="K76" s="129"/>
      <c r="L76" s="129"/>
      <c r="M76" s="129"/>
    </row>
    <row r="77" spans="1:22" s="104" customFormat="1">
      <c r="B77" s="185"/>
      <c r="E77" s="129"/>
      <c r="F77" s="129"/>
      <c r="G77" s="129"/>
      <c r="H77" s="129"/>
      <c r="I77" s="129"/>
      <c r="J77" s="129"/>
      <c r="K77" s="129"/>
      <c r="L77" s="129"/>
      <c r="M77" s="129"/>
    </row>
    <row r="78" spans="1:22" s="104" customFormat="1">
      <c r="B78" s="185"/>
      <c r="E78" s="129"/>
      <c r="F78" s="129"/>
      <c r="G78" s="129"/>
      <c r="H78" s="129"/>
      <c r="I78" s="129"/>
      <c r="J78" s="129"/>
      <c r="K78" s="129"/>
      <c r="L78" s="129"/>
      <c r="M78" s="129"/>
    </row>
    <row r="79" spans="1:22" s="104" customFormat="1">
      <c r="B79" s="185"/>
      <c r="C79" s="208" t="s">
        <v>11</v>
      </c>
      <c r="E79" s="129"/>
      <c r="F79" s="129"/>
      <c r="G79" s="129"/>
      <c r="H79" s="129"/>
      <c r="I79" s="129"/>
      <c r="J79" s="129"/>
      <c r="K79" s="129"/>
      <c r="L79" s="129"/>
      <c r="M79" s="129"/>
    </row>
    <row r="80" spans="1:22" s="104" customFormat="1">
      <c r="B80" s="185"/>
      <c r="C80" s="208" t="s">
        <v>11</v>
      </c>
      <c r="E80" s="129"/>
      <c r="F80" s="129"/>
      <c r="G80" s="129"/>
      <c r="H80" s="129"/>
      <c r="I80" s="129"/>
      <c r="J80" s="129"/>
      <c r="K80" s="129"/>
      <c r="L80" s="129"/>
      <c r="M80" s="129"/>
    </row>
    <row r="81" spans="2:13" s="104" customFormat="1">
      <c r="B81" s="185"/>
      <c r="E81" s="129"/>
      <c r="F81" s="129"/>
      <c r="G81" s="129"/>
      <c r="H81" s="129"/>
      <c r="I81" s="129"/>
      <c r="J81" s="129"/>
      <c r="K81" s="129"/>
      <c r="L81" s="129"/>
      <c r="M81" s="129"/>
    </row>
    <row r="82" spans="2:13" s="104" customFormat="1">
      <c r="B82" s="185"/>
      <c r="E82" s="129"/>
      <c r="F82" s="129"/>
      <c r="G82" s="129"/>
      <c r="H82" s="129"/>
      <c r="I82" s="129"/>
      <c r="J82" s="129"/>
      <c r="K82" s="129"/>
      <c r="L82" s="129"/>
      <c r="M82" s="129"/>
    </row>
    <row r="83" spans="2:13" s="104" customFormat="1">
      <c r="B83" s="185"/>
      <c r="E83" s="129"/>
      <c r="F83" s="129"/>
      <c r="G83" s="129"/>
      <c r="H83" s="129"/>
      <c r="I83" s="129"/>
      <c r="J83" s="129"/>
      <c r="K83" s="129"/>
      <c r="L83" s="129"/>
      <c r="M83" s="129"/>
    </row>
    <row r="84" spans="2:13" s="104" customFormat="1">
      <c r="B84" s="185"/>
      <c r="E84" s="129"/>
      <c r="F84" s="129"/>
      <c r="G84" s="129"/>
      <c r="H84" s="129"/>
      <c r="I84" s="129"/>
      <c r="J84" s="129"/>
      <c r="K84" s="129"/>
      <c r="L84" s="129"/>
      <c r="M84" s="129"/>
    </row>
    <row r="85" spans="2:13" s="104" customFormat="1">
      <c r="B85" s="185"/>
      <c r="E85" s="129"/>
      <c r="F85" s="129"/>
      <c r="G85" s="129"/>
      <c r="H85" s="129"/>
      <c r="I85" s="129"/>
      <c r="J85" s="129"/>
      <c r="K85" s="129"/>
      <c r="L85" s="129"/>
      <c r="M85" s="129"/>
    </row>
    <row r="86" spans="2:13" s="104" customFormat="1">
      <c r="B86" s="185"/>
      <c r="E86" s="129"/>
      <c r="F86" s="129"/>
      <c r="G86" s="129"/>
      <c r="H86" s="129"/>
      <c r="I86" s="129"/>
      <c r="J86" s="129"/>
      <c r="K86" s="129"/>
      <c r="L86" s="129"/>
      <c r="M86" s="129"/>
    </row>
    <row r="87" spans="2:13" s="104" customFormat="1">
      <c r="B87" s="185"/>
      <c r="E87" s="129"/>
      <c r="F87" s="129"/>
      <c r="G87" s="129"/>
      <c r="H87" s="129"/>
      <c r="I87" s="129"/>
      <c r="J87" s="129"/>
      <c r="K87" s="129"/>
      <c r="L87" s="129"/>
      <c r="M87" s="129"/>
    </row>
    <row r="88" spans="2:13" s="104" customFormat="1">
      <c r="B88" s="185"/>
      <c r="E88" s="129"/>
      <c r="F88" s="129"/>
      <c r="G88" s="129"/>
      <c r="H88" s="129"/>
      <c r="I88" s="129"/>
      <c r="J88" s="129"/>
      <c r="K88" s="129"/>
      <c r="L88" s="129"/>
      <c r="M88" s="129"/>
    </row>
    <row r="89" spans="2:13" s="104" customFormat="1">
      <c r="B89" s="185"/>
      <c r="E89" s="129"/>
      <c r="F89" s="129"/>
      <c r="G89" s="129"/>
      <c r="H89" s="129"/>
      <c r="I89" s="129"/>
      <c r="J89" s="129"/>
      <c r="K89" s="129"/>
      <c r="L89" s="129"/>
      <c r="M89" s="129"/>
    </row>
  </sheetData>
  <sheetProtection algorithmName="SHA-512" hashValue="slQLSnRNk6QSuaIejrvD28G0GGU0x8uMpwaQV2ISGsogA4XlgsYBYmubWY4MahxbIe0B5imr/o1Xg4ImusuIHw==" saltValue="dtdc9I6Piyl3Itse05QAyA==" spinCount="100000" sheet="1" objects="1" scenarios="1" selectLockedCells="1" selectUnlockedCells="1"/>
  <pageMargins left="0.45" right="0.45" top="0.75" bottom="0.75" header="0.3" footer="0.3"/>
  <pageSetup paperSize="5" orientation="landscape" r:id="rId1"/>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 Sheet</vt:lpstr>
      <vt:lpstr>Instructions</vt:lpstr>
      <vt:lpstr>Implementation</vt:lpstr>
      <vt:lpstr>Implementation Calc</vt:lpstr>
      <vt:lpstr>Implementation!Print_Area</vt:lpstr>
      <vt:lpstr>'Implementation Calc'!Print_Area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Michele Russo</cp:lastModifiedBy>
  <cp:lastPrinted>2017-08-08T20:49:06Z</cp:lastPrinted>
  <dcterms:created xsi:type="dcterms:W3CDTF">2012-06-14T16:51:56Z</dcterms:created>
  <dcterms:modified xsi:type="dcterms:W3CDTF">2017-08-15T15:50:46Z</dcterms:modified>
</cp:coreProperties>
</file>